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tables/table1.xml" ContentType="application/vnd.openxmlformats-officedocument.spreadsheetml.table+xml"/>
  <Override PartName="/xl/tables/table4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Instructions" sheetId="1" state="visible" r:id="rId2"/>
    <sheet name="Definitions" sheetId="2" state="visible" r:id="rId3"/>
    <sheet name="Non-Scored Defects" sheetId="3" state="visible" r:id="rId4"/>
    <sheet name="Score Calculator" sheetId="4" state="visible" r:id="rId5"/>
    <sheet name="Sheet1" sheetId="5" state="visible" r:id="rId6"/>
    <sheet name="Calculations" sheetId="6" state="hidden" r:id="rId7"/>
  </sheets>
  <definedNames>
    <definedName function="false" hidden="false" name="Number_of_Units_Sampled" vbProcedure="false">'Score Calculator'!$A$23:$B$23</definedName>
    <definedName function="false" hidden="false" name="Unit_Threshold_of_Performance" vbProcedure="false">'Score Calculator'!$A$25:$B$27</definedName>
    <definedName function="false" hidden="false" localSheetId="0" name="_edn1" vbProcedure="false">instructions!#ref!</definedName>
    <definedName function="false" hidden="false" localSheetId="0" name="_ednref1" vbProcedure="false">instructions!#ref!</definedName>
    <definedName function="false" hidden="false" localSheetId="1" name="_edn1" vbProcedure="false">Definitions!$A$25</definedName>
    <definedName function="false" hidden="false" localSheetId="1" name="_ednref1" vbProcedure="false">definitions!#ref!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<sst xmlns="http://schemas.openxmlformats.org/spreadsheetml/2006/main" count="210" uniqueCount="148">
  <si>
    <t xml:space="preserve">Press Tab to move to input area. Press up and down arrow in column A to read. Press up and down arrow in column A to read.</t>
  </si>
  <si>
    <t xml:space="preserve">All NSPIRE Score Calculator features are based on the Final NSPIRE Scoring Notice (https://www.govinfo.gov/content/pkg/FR-2023-07-07/pdf/2023-14362.pdf) </t>
  </si>
  <si>
    <t xml:space="preserve">and Final NSPIRE Standards Notice (https://www.govinfo.gov/content/pkg/FR-2023-06-22/pdf/2023-13293.pdf)</t>
  </si>
  <si>
    <t xml:space="preserve">How to Use the NSPIRE Score Calculator</t>
  </si>
  <si>
    <t xml:space="preserve">The NSPIRE Score Calculator generates a simulated score based on scoring protocol outlined in the Federal</t>
  </si>
  <si>
    <t xml:space="preserve">Register (FR). REAC will not consider analysis from this tool to support appeals for future NSPIRE inspections.</t>
  </si>
  <si>
    <t xml:space="preserve">Steps</t>
  </si>
  <si>
    <t xml:space="preserve">1. Read "Instructions" tab</t>
  </si>
  <si>
    <t xml:space="preserve">2. Read "Definitions" tab</t>
  </si>
  <si>
    <t xml:space="preserve">3. Read "Non-Scored Defects" tab</t>
  </si>
  <si>
    <t xml:space="preserve">4. In "Score Calculator" tab, count total (scored and non-scored) defects at property and categorize by Severity and Location</t>
  </si>
  <si>
    <t xml:space="preserve">5. In "Score Calculator" tab, count non-scored defects at property and categorize by Severity and Location</t>
  </si>
  <si>
    <t xml:space="preserve">6. In "Score Calculator" tab, input the number of total defects into the first table</t>
  </si>
  <si>
    <t xml:space="preserve">7. In "Score Calculator" tab, input the number of non-scored defects into the second table</t>
  </si>
  <si>
    <t xml:space="preserve">8. In "Score Calculator" tab, input the number of dwelling units that were sampled/inspected</t>
  </si>
  <si>
    <t xml:space="preserve">9. Receive an NSPIRE score estimate</t>
  </si>
  <si>
    <t xml:space="preserve">End of Worksheet</t>
  </si>
  <si>
    <t xml:space="preserve">Press Tab to move to input area. Press up and down arrow in column A to read.</t>
  </si>
  <si>
    <t xml:space="preserve">NSPIRE Scoring Definitions</t>
  </si>
  <si>
    <t xml:space="preserve">Additional Details - Federal Notices</t>
  </si>
  <si>
    <t xml:space="preserve">Detailed information on NSPIRE Scoring can be found in the NSPIRE Scoring Notice by clicking this hyperlink</t>
  </si>
  <si>
    <t xml:space="preserve">Detailed information on NSPIRE Standards can be found in the NSPIRE Standards Notice by clicking this hyperlink</t>
  </si>
  <si>
    <t xml:space="preserve">NSPIRE Inspection Score (“Score”) </t>
  </si>
  <si>
    <t xml:space="preserve">The Score is measured on a 100-point scale: 100 is the best / highest possible Score while 0 is the worst / lowest. Each defect that is observed during the property</t>
  </si>
  <si>
    <t xml:space="preserve">inspection causes the Score to decrease by some amount (“deduction”). The Scoring Model prescribes the numerical value assigned to each </t>
  </si>
  <si>
    <t xml:space="preserve">deduction. While the Score is measured on a 100-point scale, the outcomes associated with the Score are based on ranges of scores that are</t>
  </si>
  <si>
    <t xml:space="preserve">categorized into letter grades.</t>
  </si>
  <si>
    <t xml:space="preserve">Categorization of Defects</t>
  </si>
  <si>
    <t xml:space="preserve">As defined in the NSPIRE Standards Notice, every defect observed during a property physical inspection belongs to one of four associated severity </t>
  </si>
  <si>
    <t xml:space="preserve">levels (“Severity”) that correspond to health and safety risk: (1) Life-Threatening, (2) Severe, (3) Moderate, and (4) Low. In addition, based on where the </t>
  </si>
  <si>
    <t xml:space="preserve">defect is found within a property, every defect is assigned to one of three groups of property locations (“Location” or “Area”): (1) Outside, (2) Inside, or (3) Unit.</t>
  </si>
  <si>
    <t xml:space="preserve">Detailed information regarding the definition of Outside, Inside, and Unit can be found within the NSPIRE Standards Notice.</t>
  </si>
  <si>
    <t xml:space="preserve">List of Defects</t>
  </si>
  <si>
    <t xml:space="preserve">A complete list of NSPIRE defects and categories can be found by clicking this hyperlink</t>
  </si>
  <si>
    <t xml:space="preserve">Defect Severity Values Table</t>
  </si>
  <si>
    <t xml:space="preserve">The “Defect Severity Values” table, shown below, depicts point values associated with each Severity and Area combination. This table forms the </t>
  </si>
  <si>
    <t xml:space="preserve">backbone of the Scoring Model.</t>
  </si>
  <si>
    <t xml:space="preserve">Defect Severity Value divided by the number of Units Inspected in the NSPIRE inspection yields the point deduction a defect will have on the 100-point inspection score</t>
  </si>
  <si>
    <t xml:space="preserve">(not including the Defect Severity Value Exceptions--see definitions below).</t>
  </si>
  <si>
    <t xml:space="preserve">Severity Level</t>
  </si>
  <si>
    <t xml:space="preserve">Outside</t>
  </si>
  <si>
    <t xml:space="preserve">Inside</t>
  </si>
  <si>
    <t xml:space="preserve">Unit</t>
  </si>
  <si>
    <t xml:space="preserve">Life-Threatening</t>
  </si>
  <si>
    <t xml:space="preserve">Severe</t>
  </si>
  <si>
    <t xml:space="preserve">Moderate</t>
  </si>
  <si>
    <t xml:space="preserve">Low</t>
  </si>
  <si>
    <t xml:space="preserve">Defect Severity Value Exceptions (Non-Scored Defects)</t>
  </si>
  <si>
    <t xml:space="preserve">Certain defects will be not be scored but must still be remediated within the allotted timeframe. Please read the tab "Non-Scored Defects" for additional details.</t>
  </si>
  <si>
    <t xml:space="preserve">Defect Severity Value Exceptions (Repeat Defects)</t>
  </si>
  <si>
    <t xml:space="preserve">Point deductions for repeated instances of the same defect within the same defined region will not be scored. Please read the tab "Non-Scored Defects" for additional details.</t>
  </si>
  <si>
    <t xml:space="preserve">Unit Threshold of Performance</t>
  </si>
  <si>
    <t xml:space="preserve">Auto-failure mechanism that considers only defects located within Units; if 30 points or more were deducted due to Unit deficiencies, then the property automatically receives a failing grade.</t>
  </si>
  <si>
    <t xml:space="preserve">Property Outcomes</t>
  </si>
  <si>
    <t xml:space="preserve">The inspection frequency and administrative outcomes associated with the Score are based on ranges that are categorized into letter grades.</t>
  </si>
  <si>
    <t xml:space="preserve">Score</t>
  </si>
  <si>
    <t xml:space="preserve">Outcome</t>
  </si>
  <si>
    <t xml:space="preserve">90+</t>
  </si>
  <si>
    <t xml:space="preserve">Inspection every 3 years</t>
  </si>
  <si>
    <t xml:space="preserve">80-89 </t>
  </si>
  <si>
    <t xml:space="preserve">Inspection every 2 years</t>
  </si>
  <si>
    <t xml:space="preserve">70-79 </t>
  </si>
  <si>
    <t xml:space="preserve">Inspection annually</t>
  </si>
  <si>
    <t xml:space="preserve">60-69 </t>
  </si>
  <si>
    <t xml:space="preserve">31-59 </t>
  </si>
  <si>
    <t xml:space="preserve">May be reinspected more than annually; If the property receives two successive scores in this range, HUD will consider administrative actions to protect residents. </t>
  </si>
  <si>
    <t xml:space="preserve">30 or below </t>
  </si>
  <si>
    <t xml:space="preserve">May be reinspected more than annually; if necessary, actions taken to protect residents including, but not limited to relocation and/or changes in property ownership and/or management. These properties will be automatically referred to the Departmental Enforcement Center (“DEC”). </t>
  </si>
  <si>
    <t xml:space="preserve">Non-Scored Defects and Delayed Scoring Defects</t>
  </si>
  <si>
    <t xml:space="preserve">Non-Scored Defects</t>
  </si>
  <si>
    <t xml:space="preserve">The following defects are not scored but must be corrected/remediated within 24 hours:</t>
  </si>
  <si>
    <r>
      <rPr>
        <sz val="10"/>
        <color rgb="FF000000"/>
        <rFont val="Arial"/>
        <family val="2"/>
        <charset val="1"/>
      </rPr>
      <t xml:space="preserve">1. All </t>
    </r>
    <r>
      <rPr>
        <b val="true"/>
        <sz val="10"/>
        <color rgb="FF000000"/>
        <rFont val="Arial"/>
        <family val="2"/>
        <charset val="1"/>
      </rPr>
      <t xml:space="preserve">Smoke Alarm</t>
    </r>
    <r>
      <rPr>
        <sz val="10"/>
        <color rgb="FF000000"/>
        <rFont val="Arial"/>
        <family val="2"/>
        <charset val="1"/>
      </rPr>
      <t xml:space="preserve"> Defects</t>
    </r>
  </si>
  <si>
    <r>
      <rPr>
        <sz val="10"/>
        <color rgb="FF000000"/>
        <rFont val="Arial"/>
        <family val="2"/>
        <charset val="1"/>
      </rPr>
      <t xml:space="preserve">2. All </t>
    </r>
    <r>
      <rPr>
        <b val="true"/>
        <sz val="10"/>
        <color rgb="FF000000"/>
        <rFont val="Arial"/>
        <family val="2"/>
        <charset val="1"/>
      </rPr>
      <t xml:space="preserve">Carbon Monoxide Device</t>
    </r>
    <r>
      <rPr>
        <sz val="10"/>
        <color rgb="FF000000"/>
        <rFont val="Arial"/>
        <family val="2"/>
        <charset val="1"/>
      </rPr>
      <t xml:space="preserve"> Defects</t>
    </r>
  </si>
  <si>
    <r>
      <rPr>
        <sz val="10"/>
        <color rgb="FF000000"/>
        <rFont val="Arial"/>
        <family val="2"/>
        <charset val="1"/>
      </rPr>
      <t xml:space="preserve">3. </t>
    </r>
    <r>
      <rPr>
        <b val="true"/>
        <sz val="10"/>
        <color rgb="FF000000"/>
        <rFont val="Arial"/>
        <family val="2"/>
        <charset val="1"/>
      </rPr>
      <t xml:space="preserve">Call-for-Aid</t>
    </r>
    <r>
      <rPr>
        <sz val="10"/>
        <color rgb="FF000000"/>
        <rFont val="Arial"/>
        <family val="2"/>
        <charset val="1"/>
      </rPr>
      <t xml:space="preserve">: "System is blocked" or "Pull cord is higher than 6 inches off the floor"</t>
    </r>
  </si>
  <si>
    <r>
      <rPr>
        <sz val="10"/>
        <color rgb="FF000000"/>
        <rFont val="Arial"/>
        <family val="2"/>
        <charset val="1"/>
      </rPr>
      <t xml:space="preserve">4. </t>
    </r>
    <r>
      <rPr>
        <b val="true"/>
        <sz val="10"/>
        <color rgb="FF000000"/>
        <rFont val="Arial"/>
        <family val="2"/>
        <charset val="1"/>
      </rPr>
      <t xml:space="preserve">Handrail</t>
    </r>
    <r>
      <rPr>
        <sz val="10"/>
        <color rgb="FF000000"/>
        <rFont val="Arial"/>
        <family val="2"/>
        <charset val="1"/>
      </rPr>
      <t xml:space="preserve"> Defects: "Handrail is missing" or "Handrail is not installed where required"</t>
    </r>
  </si>
  <si>
    <t xml:space="preserve">Delayed Scoring Defects</t>
  </si>
  <si>
    <t xml:space="preserve">The following defects must be corrected/remediated in the appropriate timeframe but will not be scored will not be scored until at least October 1, 2024:</t>
  </si>
  <si>
    <r>
      <rPr>
        <sz val="10"/>
        <color rgb="FF000000"/>
        <rFont val="Arial"/>
        <family val="2"/>
        <charset val="1"/>
      </rPr>
      <t xml:space="preserve">1. All </t>
    </r>
    <r>
      <rPr>
        <b val="true"/>
        <sz val="10"/>
        <color rgb="FF000000"/>
        <rFont val="Arial"/>
        <family val="2"/>
        <charset val="1"/>
      </rPr>
      <t xml:space="preserve">Fire Labeled Door</t>
    </r>
    <r>
      <rPr>
        <sz val="10"/>
        <color rgb="FF000000"/>
        <rFont val="Arial"/>
        <family val="2"/>
        <charset val="1"/>
      </rPr>
      <t xml:space="preserve"> Defects</t>
    </r>
  </si>
  <si>
    <r>
      <rPr>
        <sz val="10"/>
        <color rgb="FF000000"/>
        <rFont val="Arial"/>
        <family val="2"/>
        <charset val="1"/>
      </rPr>
      <t xml:space="preserve">2. All </t>
    </r>
    <r>
      <rPr>
        <b val="true"/>
        <sz val="10"/>
        <color rgb="FF000000"/>
        <rFont val="Arial"/>
        <family val="2"/>
        <charset val="1"/>
      </rPr>
      <t xml:space="preserve">Guardrail</t>
    </r>
    <r>
      <rPr>
        <sz val="10"/>
        <color rgb="FF000000"/>
        <rFont val="Arial"/>
        <family val="2"/>
        <charset val="1"/>
      </rPr>
      <t xml:space="preserve"> Defects</t>
    </r>
  </si>
  <si>
    <r>
      <rPr>
        <sz val="10"/>
        <color rgb="FF000000"/>
        <rFont val="Arial"/>
        <family val="2"/>
        <charset val="1"/>
      </rPr>
      <t xml:space="preserve">3. </t>
    </r>
    <r>
      <rPr>
        <b val="true"/>
        <sz val="10"/>
        <color rgb="FF000000"/>
        <rFont val="Arial"/>
        <family val="2"/>
        <charset val="1"/>
      </rPr>
      <t xml:space="preserve">Electrical - GFCI</t>
    </r>
    <r>
      <rPr>
        <sz val="10"/>
        <color rgb="FF000000"/>
        <rFont val="Arial"/>
        <family val="2"/>
        <charset val="1"/>
      </rPr>
      <t xml:space="preserve">: "An unprotected outlet is present within six feet of a water source"</t>
    </r>
  </si>
  <si>
    <r>
      <rPr>
        <sz val="10"/>
        <color rgb="FF000000"/>
        <rFont val="Arial"/>
        <family val="2"/>
        <charset val="1"/>
      </rPr>
      <t xml:space="preserve">4. </t>
    </r>
    <r>
      <rPr>
        <b val="true"/>
        <sz val="10"/>
        <color rgb="FF000000"/>
        <rFont val="Arial"/>
        <family val="2"/>
        <charset val="1"/>
      </rPr>
      <t xml:space="preserve">HVAC</t>
    </r>
    <r>
      <rPr>
        <sz val="10"/>
        <color rgb="FF000000"/>
        <rFont val="Arial"/>
        <family val="2"/>
        <charset val="1"/>
      </rPr>
      <t xml:space="preserve">: "The inspection date is on or between October 1 and March 31 and the permanently installed heating source </t>
    </r>
  </si>
  <si>
    <t xml:space="preserve">is working and the interior temperature is 64 to 67.9 degrees Fahrenheit.</t>
  </si>
  <si>
    <r>
      <rPr>
        <sz val="10"/>
        <color rgb="FF000000"/>
        <rFont val="Arial"/>
        <family val="2"/>
        <charset val="1"/>
      </rPr>
      <t xml:space="preserve">5. </t>
    </r>
    <r>
      <rPr>
        <b val="true"/>
        <sz val="10"/>
        <color rgb="FF000000"/>
        <rFont val="Arial"/>
        <family val="2"/>
        <charset val="1"/>
      </rPr>
      <t xml:space="preserve">HVAC</t>
    </r>
    <r>
      <rPr>
        <sz val="10"/>
        <color rgb="FF000000"/>
        <rFont val="Arial"/>
        <family val="2"/>
        <charset val="1"/>
      </rPr>
      <t xml:space="preserve">: "The inspection date is on or between October 1 and March 31 and the permanently installed heating source</t>
    </r>
  </si>
  <si>
    <t xml:space="preserve">is not working or the permanently installed heating source is working and the interior temperature is below 64 degrees Fahrenheit.</t>
  </si>
  <si>
    <r>
      <rPr>
        <sz val="10"/>
        <color rgb="FF000000"/>
        <rFont val="Arial"/>
        <family val="2"/>
        <charset val="1"/>
      </rPr>
      <t xml:space="preserve">6. </t>
    </r>
    <r>
      <rPr>
        <b val="true"/>
        <sz val="10"/>
        <color rgb="FF000000"/>
        <rFont val="Arial"/>
        <family val="2"/>
        <charset val="1"/>
      </rPr>
      <t xml:space="preserve">HVAC</t>
    </r>
    <r>
      <rPr>
        <sz val="10"/>
        <color rgb="FF000000"/>
        <rFont val="Arial"/>
        <family val="2"/>
        <charset val="1"/>
      </rPr>
      <t xml:space="preserve">: "The inspection date is on or between April 1 and September 30 and a permanently installed heating source is</t>
    </r>
  </si>
  <si>
    <t xml:space="preserve">damaged, inoperable, missing, or not installed."</t>
  </si>
  <si>
    <r>
      <rPr>
        <sz val="10"/>
        <rFont val="Arial"/>
        <family val="2"/>
        <charset val="1"/>
      </rPr>
      <t xml:space="preserve">7. </t>
    </r>
    <r>
      <rPr>
        <b val="true"/>
        <sz val="10"/>
        <rFont val="Arial"/>
        <family val="2"/>
        <charset val="1"/>
      </rPr>
      <t xml:space="preserve">Interior Lighting</t>
    </r>
    <r>
      <rPr>
        <sz val="10"/>
        <rFont val="Arial"/>
        <family val="2"/>
        <charset val="1"/>
      </rPr>
      <t xml:space="preserve">: "At least one (1) permanently installed light fixture is not present in the kitchen and bathroom."</t>
    </r>
  </si>
  <si>
    <r>
      <rPr>
        <sz val="10"/>
        <rFont val="Arial"/>
        <family val="2"/>
        <charset val="1"/>
      </rPr>
      <t xml:space="preserve">8. </t>
    </r>
    <r>
      <rPr>
        <b val="true"/>
        <sz val="10"/>
        <rFont val="Arial"/>
        <family val="2"/>
        <charset val="1"/>
      </rPr>
      <t xml:space="preserve">Minimum Electrical and Lighting</t>
    </r>
    <r>
      <rPr>
        <sz val="10"/>
        <rFont val="Arial"/>
        <family val="2"/>
        <charset val="1"/>
      </rPr>
      <t xml:space="preserve">: "At least two (2) working outlets are not present within each habitable room OR
</t>
    </r>
  </si>
  <si>
    <t xml:space="preserve">At least one (1) working outlet and one (1) permanently installed light fixture is not present within each habitable room."</t>
  </si>
  <si>
    <t xml:space="preserve">Repeat Non-Scored Defects</t>
  </si>
  <si>
    <t xml:space="preserve">Point deductions for repeated instances of the same defect within the same defined region will not be scored.</t>
  </si>
  <si>
    <t xml:space="preserve">Area</t>
  </si>
  <si>
    <t xml:space="preserve">Repeat Region</t>
  </si>
  <si>
    <t xml:space="preserve">Plain Language</t>
  </si>
  <si>
    <t xml:space="preserve">Inspected Unit</t>
  </si>
  <si>
    <t xml:space="preserve">Defect A can only be scored once in Unit 1 and it can be scored again in Unit 2, Unit 3, etc.,</t>
  </si>
  <si>
    <t xml:space="preserve">Inspected Building</t>
  </si>
  <si>
    <t xml:space="preserve">Defect B can only be scored once in Building 1 and it can be scored again in Building 2, Building 3, etc.,</t>
  </si>
  <si>
    <t xml:space="preserve">Defect C can only be scored once in the entire Outside area</t>
  </si>
  <si>
    <t xml:space="preserve">NSPIRE Score Calculator</t>
  </si>
  <si>
    <r>
      <rPr>
        <b val="true"/>
        <sz val="10"/>
        <color rgb="FF000000"/>
        <rFont val="Arial"/>
        <family val="2"/>
        <charset val="1"/>
      </rPr>
      <t xml:space="preserve">Step 1:</t>
    </r>
    <r>
      <rPr>
        <sz val="10"/>
        <color rgb="FF000000"/>
        <rFont val="Arial"/>
        <family val="2"/>
        <charset val="1"/>
      </rPr>
      <t xml:space="preserve"> Input Total Number of Defects</t>
    </r>
  </si>
  <si>
    <t xml:space="preserve">In the light yellow cells of the table below, input the total number of defects (both Scored and Non-Scored) found during your property inspection, </t>
  </si>
  <si>
    <t xml:space="preserve">categorized by Severity and Location.</t>
  </si>
  <si>
    <r>
      <rPr>
        <b val="true"/>
        <sz val="10"/>
        <color rgb="FF000000"/>
        <rFont val="Arial"/>
        <family val="2"/>
        <charset val="1"/>
      </rPr>
      <t xml:space="preserve">Step 2:</t>
    </r>
    <r>
      <rPr>
        <sz val="10"/>
        <color rgb="FF000000"/>
        <rFont val="Arial"/>
        <family val="2"/>
        <charset val="1"/>
      </rPr>
      <t xml:space="preserve"> Input Exceptions (Number of Defects that are Non-Scored)</t>
    </r>
  </si>
  <si>
    <t xml:space="preserve">In the light yellow cells of the table below, input the number of Non-Scored defects found during your property inspection, categorized by Severity and Location.</t>
  </si>
  <si>
    <t xml:space="preserve">Please see tab "Non-Scored Defects" for additional explanation</t>
  </si>
  <si>
    <r>
      <rPr>
        <b val="true"/>
        <sz val="10"/>
        <color rgb="FF000000"/>
        <rFont val="Arial"/>
        <family val="2"/>
        <charset val="1"/>
      </rPr>
      <t xml:space="preserve">Step 3:</t>
    </r>
    <r>
      <rPr>
        <sz val="10"/>
        <color rgb="FF000000"/>
        <rFont val="Arial"/>
        <family val="2"/>
        <charset val="1"/>
      </rPr>
      <t xml:space="preserve"> Input Units Inspected (Sampled)</t>
    </r>
  </si>
  <si>
    <t xml:space="preserve">In the light yellow cell below, input the number of units inspected during your property inspection</t>
  </si>
  <si>
    <t xml:space="preserve">Number of Units Sampled</t>
  </si>
  <si>
    <r>
      <rPr>
        <b val="true"/>
        <sz val="10"/>
        <color rgb="FF000000"/>
        <rFont val="Arial"/>
        <family val="2"/>
        <charset val="1"/>
      </rPr>
      <t xml:space="preserve">Your NSPIRE Inspection Score </t>
    </r>
    <r>
      <rPr>
        <b val="true"/>
        <sz val="10"/>
        <color rgb="FFC00000"/>
        <rFont val="Arial"/>
        <family val="2"/>
        <charset val="1"/>
      </rPr>
      <t xml:space="preserve">Estimate</t>
    </r>
  </si>
  <si>
    <t xml:space="preserve">NSPIRE Inspection Score</t>
  </si>
  <si>
    <t xml:space="preserve">Pass / Fail</t>
  </si>
  <si>
    <r>
      <rPr>
        <sz val="10"/>
        <color rgb="FF00648F"/>
        <rFont val="Arial"/>
        <family val="2"/>
        <charset val="1"/>
      </rPr>
      <t xml:space="preserve">To ensure your score estimate is accurate, please read the </t>
    </r>
    <r>
      <rPr>
        <i val="true"/>
        <sz val="10"/>
        <color rgb="FF00648F"/>
        <rFont val="Arial"/>
        <family val="2"/>
        <charset val="1"/>
      </rPr>
      <t xml:space="preserve">Instructions, Definitions, </t>
    </r>
    <r>
      <rPr>
        <sz val="10"/>
        <color rgb="FF00648F"/>
        <rFont val="Arial"/>
        <family val="2"/>
        <charset val="1"/>
      </rPr>
      <t xml:space="preserve">and </t>
    </r>
    <r>
      <rPr>
        <i val="true"/>
        <sz val="10"/>
        <color rgb="FF00648F"/>
        <rFont val="Arial"/>
        <family val="2"/>
        <charset val="1"/>
      </rPr>
      <t xml:space="preserve">Non-Scored Defects </t>
    </r>
    <r>
      <rPr>
        <sz val="10"/>
        <color rgb="FF00648F"/>
        <rFont val="Arial"/>
        <family val="2"/>
        <charset val="1"/>
      </rPr>
      <t xml:space="preserve">tabs </t>
    </r>
  </si>
  <si>
    <t xml:space="preserve">Defect Severity Values</t>
  </si>
  <si>
    <t xml:space="preserve">Error Calculations</t>
  </si>
  <si>
    <t xml:space="preserve">Defect Severity Values * Scorable Defect Counts</t>
  </si>
  <si>
    <t xml:space="preserve">Defect Severity Values * Non-Scorable Defect Counts</t>
  </si>
  <si>
    <t xml:space="preserve">Property Threshold of Performance</t>
  </si>
  <si>
    <r>
      <rPr>
        <b val="true"/>
        <sz val="10"/>
        <color rgb="FFFFFFFF"/>
        <rFont val="Arial"/>
        <family val="2"/>
        <charset val="1"/>
      </rPr>
      <t xml:space="preserve">Step</t>
    </r>
    <r>
      <rPr>
        <sz val="10"/>
        <color rgb="FFFFFFFF"/>
        <rFont val="Arial"/>
        <family val="2"/>
        <charset val="1"/>
      </rPr>
      <t xml:space="preserve"> </t>
    </r>
  </si>
  <si>
    <t xml:space="preserve">Notation</t>
  </si>
  <si>
    <t xml:space="preserve">Property Z</t>
  </si>
  <si>
    <t xml:space="preserve">Step 1</t>
  </si>
  <si>
    <t xml:space="preserve">A</t>
  </si>
  <si>
    <t xml:space="preserve">Step 2</t>
  </si>
  <si>
    <t xml:space="preserve">B</t>
  </si>
  <si>
    <t xml:space="preserve">Step 2 </t>
  </si>
  <si>
    <t xml:space="preserve">A/B</t>
  </si>
  <si>
    <t xml:space="preserve">Step 3</t>
  </si>
  <si>
    <t xml:space="preserve">100 – A/B</t>
  </si>
  <si>
    <t xml:space="preserve">Units Threshold of Performance</t>
  </si>
  <si>
    <t xml:space="preserve">Step 4</t>
  </si>
  <si>
    <t xml:space="preserve">C</t>
  </si>
  <si>
    <t xml:space="preserve">Step 4 </t>
  </si>
  <si>
    <t xml:space="preserve">C/B</t>
  </si>
  <si>
    <t xml:space="preserve">Summary</t>
  </si>
  <si>
    <t xml:space="preserve">Background</t>
  </si>
  <si>
    <t xml:space="preserve">Display</t>
  </si>
  <si>
    <t xml:space="preserve">Error Indicators</t>
  </si>
  <si>
    <t xml:space="preserve">Error Messages</t>
  </si>
  <si>
    <t xml:space="preserve">Non-Scored Higher than Scored</t>
  </si>
  <si>
    <t xml:space="preserve">Error: ensure the number of Non-Scored Defects in table 2 does not exceed the number of Total Defects in table 1</t>
  </si>
  <si>
    <t xml:space="preserve">Sample Units &lt;0</t>
  </si>
  <si>
    <t xml:space="preserve">Error: ensure the number of sample units in table 3 is 1 or greater</t>
  </si>
  <si>
    <t xml:space="preserve">Sample Units &gt;32</t>
  </si>
  <si>
    <t xml:space="preserve">Warning: Under NSPIRE, no more than 32 units will be included in the inspection sample</t>
  </si>
  <si>
    <t xml:space="preserve">Error Number</t>
  </si>
  <si>
    <t xml:space="preserve">Multiple Errors: please check inputs</t>
  </si>
  <si>
    <t xml:space="preserve">Error Message to Display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</si>
</sst>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General"/>
    <numFmt numFmtId="167" formatCode="0.0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sz val="10"/>
      <color rgb="FFFFFFFF"/>
      <name val="Arial"/>
      <family val="2"/>
      <charset val="1"/>
    </font>
    <font>
      <b val="true"/>
      <i val="true"/>
      <sz val="10"/>
      <color rgb="FFC0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u val="single"/>
      <sz val="10"/>
      <color rgb="FF0563C1"/>
      <name val="Arial"/>
      <family val="2"/>
      <charset val="1"/>
    </font>
    <font>
      <u val="single"/>
      <sz val="11"/>
      <color rgb="FF0563C1"/>
      <name val="Calibri"/>
      <family val="2"/>
      <charset val="1"/>
    </font>
    <font>
      <sz val="10"/>
      <name val="Arial"/>
      <family val="2"/>
      <charset val="1"/>
    </font>
    <font>
      <sz val="10"/>
      <color rgb="FFFF0000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b val="true"/>
      <sz val="10"/>
      <color rgb="FFC00000"/>
      <name val="Arial"/>
      <family val="2"/>
      <charset val="1"/>
    </font>
    <font>
      <sz val="10"/>
      <color rgb="FFC00000"/>
      <name val="Arial"/>
      <family val="2"/>
      <charset val="1"/>
    </font>
    <font>
      <sz val="10"/>
      <color rgb="FF00648F"/>
      <name val="Arial"/>
      <family val="2"/>
      <charset val="1"/>
    </font>
    <font>
      <i val="true"/>
      <sz val="10"/>
      <color rgb="FF00648F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rgb="FF00648F"/>
        <bgColor rgb="FF006590"/>
      </patternFill>
    </fill>
    <fill>
      <patternFill patternType="solid">
        <fgColor rgb="FFD9D9D9"/>
        <bgColor rgb="FFDAE3F3"/>
      </patternFill>
    </fill>
    <fill>
      <patternFill patternType="solid">
        <fgColor rgb="FFDAE3F3"/>
        <bgColor rgb="FFE7E6E6"/>
      </patternFill>
    </fill>
    <fill>
      <patternFill patternType="solid">
        <fgColor rgb="FFFFFF99"/>
        <bgColor rgb="FFCCFFCC"/>
      </patternFill>
    </fill>
    <fill>
      <patternFill patternType="solid">
        <fgColor rgb="FF99C24D"/>
        <bgColor rgb="FF97C14C"/>
      </patternFill>
    </fill>
    <fill>
      <patternFill patternType="solid">
        <fgColor rgb="FFE7E6E6"/>
        <bgColor rgb="FFDAE3F3"/>
      </patternFill>
    </fill>
    <fill>
      <patternFill patternType="solid">
        <fgColor rgb="FF97C14C"/>
        <bgColor rgb="FF99C24D"/>
      </patternFill>
    </fill>
    <fill>
      <patternFill patternType="solid">
        <fgColor rgb="FF006590"/>
        <bgColor rgb="FF00648F"/>
      </patternFill>
    </fill>
    <fill>
      <patternFill patternType="solid">
        <fgColor rgb="FF548235"/>
        <bgColor rgb="FF339966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medium">
        <color rgb="FF00648F"/>
      </left>
      <right/>
      <top style="medium">
        <color rgb="FF00648F"/>
      </top>
      <bottom/>
      <diagonal/>
    </border>
    <border diagonalUp="false" diagonalDown="false">
      <left/>
      <right/>
      <top style="medium">
        <color rgb="FF00648F"/>
      </top>
      <bottom/>
      <diagonal/>
    </border>
    <border diagonalUp="false" diagonalDown="false">
      <left/>
      <right style="medium">
        <color rgb="FF00648F"/>
      </right>
      <top style="medium">
        <color rgb="FF00648F"/>
      </top>
      <bottom/>
      <diagonal/>
    </border>
    <border diagonalUp="false" diagonalDown="false">
      <left style="medium">
        <color rgb="FF00648F"/>
      </left>
      <right/>
      <top/>
      <bottom/>
      <diagonal/>
    </border>
    <border diagonalUp="false" diagonalDown="false">
      <left/>
      <right style="medium">
        <color rgb="FF00648F"/>
      </right>
      <top/>
      <bottom/>
      <diagonal/>
    </border>
    <border diagonalUp="false" diagonalDown="false">
      <left style="medium">
        <color rgb="FF00648F"/>
      </left>
      <right/>
      <top/>
      <bottom style="medium">
        <color rgb="FF00648F"/>
      </bottom>
      <diagonal/>
    </border>
    <border diagonalUp="false" diagonalDown="false">
      <left/>
      <right/>
      <top/>
      <bottom style="medium">
        <color rgb="FF00648F"/>
      </bottom>
      <diagonal/>
    </border>
    <border diagonalUp="false" diagonalDown="false">
      <left/>
      <right style="medium">
        <color rgb="FF00648F"/>
      </right>
      <top/>
      <bottom style="medium">
        <color rgb="FF00648F"/>
      </bottom>
      <diagonal/>
    </border>
    <border diagonalUp="false" diagonalDown="false">
      <left style="medium">
        <color rgb="FF00648F"/>
      </left>
      <right style="medium">
        <color rgb="FF00648F"/>
      </right>
      <top/>
      <bottom style="medium">
        <color rgb="FF00648F"/>
      </bottom>
      <diagonal/>
    </border>
    <border diagonalUp="false" diagonalDown="false">
      <left style="medium">
        <color rgb="FF00648F"/>
      </left>
      <right style="thin">
        <color rgb="FFBFBFBF"/>
      </right>
      <top style="medium">
        <color rgb="FF00648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medium">
        <color rgb="FF00648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medium">
        <color rgb="FF00648F"/>
      </top>
      <bottom style="thin">
        <color rgb="FFBFBFBF"/>
      </bottom>
      <diagonal/>
    </border>
    <border diagonalUp="false" diagonalDown="false">
      <left style="medium">
        <color rgb="FF00648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 style="medium">
        <color rgb="FF00648F"/>
      </left>
      <right style="thin">
        <color rgb="FFBFBFBF"/>
      </right>
      <top style="thin">
        <color rgb="FFBFBFBF"/>
      </top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/>
      <diagonal/>
    </border>
    <border diagonalUp="false" diagonalDown="false">
      <left style="thin">
        <color rgb="FFBFBFBF"/>
      </left>
      <right/>
      <top style="thin">
        <color rgb="FFBFBFBF"/>
      </top>
      <bottom/>
      <diagonal/>
    </border>
    <border diagonalUp="false" diagonalDown="false">
      <left style="thin">
        <color rgb="FF00648F"/>
      </left>
      <right/>
      <top/>
      <bottom style="thin">
        <color rgb="FF00648F"/>
      </bottom>
      <diagonal/>
    </border>
    <border diagonalUp="false" diagonalDown="false">
      <left style="medium">
        <color rgb="FF00648F"/>
      </left>
      <right/>
      <top style="medium">
        <color rgb="FF00648F"/>
      </top>
      <bottom style="thin">
        <color rgb="FF8FAADC"/>
      </bottom>
      <diagonal/>
    </border>
    <border diagonalUp="false" diagonalDown="false">
      <left style="thin">
        <color rgb="FFBFBFBF"/>
      </left>
      <right/>
      <top style="thin">
        <color rgb="FF00648F"/>
      </top>
      <bottom style="thin">
        <color rgb="FFBFBFBF"/>
      </bottom>
      <diagonal/>
    </border>
    <border diagonalUp="false" diagonalDown="false">
      <left/>
      <right/>
      <top style="thin">
        <color rgb="FF8FAADC"/>
      </top>
      <bottom style="thin">
        <color rgb="FF8FAADC"/>
      </bottom>
      <diagonal/>
    </border>
    <border diagonalUp="false" diagonalDown="false">
      <left style="thin">
        <color rgb="FFBFBFBF"/>
      </left>
      <right/>
      <top/>
      <bottom/>
      <diagonal/>
    </border>
    <border diagonalUp="false" diagonalDown="false">
      <left/>
      <right/>
      <top style="thin">
        <color rgb="FFBFBFBF"/>
      </top>
      <bottom/>
      <diagonal/>
    </border>
    <border diagonalUp="false" diagonalDown="false">
      <left/>
      <right/>
      <top style="thin">
        <color rgb="FF8FAADC"/>
      </top>
      <bottom style="medium">
        <color rgb="FF00648F"/>
      </bottom>
      <diagonal/>
    </border>
    <border diagonalUp="false" diagonalDown="false">
      <left style="thin">
        <color rgb="FF00648F"/>
      </left>
      <right style="thin">
        <color rgb="FF00648F"/>
      </right>
      <top style="medium">
        <color rgb="FF00648F"/>
      </top>
      <bottom style="thin">
        <color rgb="FF00648F"/>
      </bottom>
      <diagonal/>
    </border>
    <border diagonalUp="false" diagonalDown="false">
      <left style="thin">
        <color rgb="FF00648F"/>
      </left>
      <right style="medium">
        <color rgb="FF00648F"/>
      </right>
      <top style="medium">
        <color rgb="FF00648F"/>
      </top>
      <bottom style="thin">
        <color rgb="FF00648F"/>
      </bottom>
      <diagonal/>
    </border>
    <border diagonalUp="false" diagonalDown="false">
      <left style="medium">
        <color rgb="FF00648F"/>
      </left>
      <right/>
      <top style="thin">
        <color rgb="FF8FAADC"/>
      </top>
      <bottom style="thin">
        <color rgb="FF8FAADC"/>
      </bottom>
      <diagonal/>
    </border>
    <border diagonalUp="false" diagonalDown="false">
      <left style="thin">
        <color rgb="FFBFBFBF"/>
      </left>
      <right style="medium">
        <color rgb="FF00648F"/>
      </right>
      <top style="thin">
        <color rgb="FF00648F"/>
      </top>
      <bottom style="thin">
        <color rgb="FFBFBFBF"/>
      </bottom>
      <diagonal/>
    </border>
    <border diagonalUp="false" diagonalDown="false">
      <left/>
      <right style="medium">
        <color rgb="FF00648F"/>
      </right>
      <top style="thin">
        <color rgb="FF8FAADC"/>
      </top>
      <bottom style="thin">
        <color rgb="FF8FAADC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8FAADC"/>
      </top>
      <bottom style="medium">
        <color rgb="FF00648F"/>
      </bottom>
      <diagonal/>
    </border>
    <border diagonalUp="false" diagonalDown="false">
      <left style="thin">
        <color rgb="FFBFBFBF"/>
      </left>
      <right style="medium">
        <color rgb="FF00648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 diagonalUp="false" diagonalDown="false">
      <left style="thin">
        <color rgb="FFBFBFBF"/>
      </left>
      <right/>
      <top/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/>
      <diagonal/>
    </border>
    <border diagonalUp="false" diagonalDown="false">
      <left style="medium">
        <color rgb="FF00648F"/>
      </left>
      <right/>
      <top style="medium">
        <color rgb="FF00648F"/>
      </top>
      <bottom style="medium">
        <color rgb="FF00648F"/>
      </bottom>
      <diagonal/>
    </border>
    <border diagonalUp="false" diagonalDown="false">
      <left/>
      <right style="medium">
        <color rgb="FF00648F"/>
      </right>
      <top style="medium">
        <color rgb="FF00648F"/>
      </top>
      <bottom style="medium">
        <color rgb="FF00648F"/>
      </bottom>
      <diagonal/>
    </border>
    <border diagonalUp="false" diagonalDown="false">
      <left/>
      <right style="medium">
        <color rgb="FF00648F"/>
      </right>
      <top style="medium">
        <color rgb="FF00648F"/>
      </top>
      <bottom style="thin">
        <color rgb="FFBFBFBF"/>
      </bottom>
      <diagonal/>
    </border>
    <border diagonalUp="false" diagonalDown="false">
      <left/>
      <right style="medium">
        <color rgb="FF00648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medium">
        <color rgb="FF00648F"/>
      </right>
      <top style="thin">
        <color rgb="FFBFBFBF"/>
      </top>
      <bottom style="medium">
        <color rgb="FF00648F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bottom" textRotation="0" wrapText="false" indent="15" shrinkToFit="false"/>
      <protection locked="true" hidden="false"/>
    </xf>
    <xf numFmtId="164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4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4" fillId="2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" fillId="2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false" indent="15" shrinkToFit="false"/>
      <protection locked="true" hidden="false"/>
    </xf>
    <xf numFmtId="164" fontId="7" fillId="3" borderId="2" xfId="0" applyFont="true" applyBorder="true" applyAlignment="true" applyProtection="false">
      <alignment horizontal="left" vertical="center" textRotation="0" wrapText="false" indent="15" shrinkToFit="false"/>
      <protection locked="true" hidden="false"/>
    </xf>
    <xf numFmtId="164" fontId="7" fillId="3" borderId="3" xfId="0" applyFont="true" applyBorder="true" applyAlignment="true" applyProtection="false">
      <alignment horizontal="left" vertical="center" textRotation="0" wrapText="false" indent="15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20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4" fillId="2" borderId="4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2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0" fillId="0" borderId="4" xfId="20" applyFont="true" applyBorder="true" applyAlignment="true" applyProtection="true">
      <alignment horizontal="left" vertical="center" textRotation="0" wrapText="false" indent="2" shrinkToFit="false"/>
      <protection locked="true" hidden="false"/>
    </xf>
    <xf numFmtId="164" fontId="4" fillId="2" borderId="4" xfId="0" applyFont="true" applyBorder="true" applyAlignment="true" applyProtection="false">
      <alignment horizontal="left" vertical="top" textRotation="0" wrapText="false" indent="2" shrinkToFit="false"/>
      <protection locked="true" hidden="false"/>
    </xf>
    <xf numFmtId="164" fontId="4" fillId="2" borderId="4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right" vertical="center" textRotation="0" wrapText="true" indent="0" shrinkToFit="false" readingOrder="1"/>
      <protection locked="true" hidden="false"/>
    </xf>
    <xf numFmtId="164" fontId="7" fillId="3" borderId="9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7" fillId="3" borderId="6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7" fillId="3" borderId="0" xfId="0" applyFont="true" applyBorder="fals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1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2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3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4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5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6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7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18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12" fillId="2" borderId="4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top" textRotation="0" wrapText="false" indent="4" shrinkToFit="false"/>
      <protection locked="true" hidden="false"/>
    </xf>
    <xf numFmtId="164" fontId="7" fillId="3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5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true" indent="1" shrinkToFit="false"/>
      <protection locked="true" hidden="false"/>
    </xf>
    <xf numFmtId="164" fontId="4" fillId="2" borderId="4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7" fillId="3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5" borderId="2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5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5" borderId="2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3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5" borderId="3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5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bottom" textRotation="0" wrapText="false" indent="15" shrinkToFit="false"/>
      <protection locked="true" hidden="false"/>
    </xf>
    <xf numFmtId="164" fontId="7" fillId="3" borderId="3" xfId="0" applyFont="true" applyBorder="true" applyAlignment="true" applyProtection="false">
      <alignment horizontal="left" vertical="bottom" textRotation="0" wrapText="false" indent="15" shrinkToFit="false"/>
      <protection locked="true" hidden="false"/>
    </xf>
    <xf numFmtId="164" fontId="4" fillId="2" borderId="4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4" fontId="4" fillId="2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4" fontId="7" fillId="3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7" fillId="3" borderId="0" xfId="0" applyFont="true" applyBorder="false" applyAlignment="true" applyProtection="false">
      <alignment horizontal="center" vertical="center" textRotation="0" wrapText="true" indent="0" shrinkToFit="false" readingOrder="1"/>
      <protection locked="true" hidden="false"/>
    </xf>
    <xf numFmtId="164" fontId="9" fillId="6" borderId="33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34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35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36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14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15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37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17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9" fillId="6" borderId="18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7" fillId="3" borderId="38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4" fontId="4" fillId="6" borderId="39" xfId="0" applyFont="true" applyBorder="true" applyAlignment="true" applyProtection="true">
      <alignment horizontal="right" vertical="bottom" textRotation="0" wrapText="true" indent="0" shrinkToFit="false" readingOrder="1"/>
      <protection locked="false" hidden="false"/>
    </xf>
    <xf numFmtId="164" fontId="8" fillId="7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9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4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9" fillId="8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6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7" fontId="9" fillId="8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43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7" fillId="9" borderId="43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 readingOrder="1"/>
      <protection locked="true" hidden="false"/>
    </xf>
    <xf numFmtId="164" fontId="7" fillId="9" borderId="43" xfId="0" applyFont="true" applyBorder="true" applyAlignment="true" applyProtection="false">
      <alignment horizontal="left" vertical="bottom" textRotation="0" wrapText="true" indent="0" shrinkToFit="false" readingOrder="1"/>
      <protection locked="true" hidden="false"/>
    </xf>
    <xf numFmtId="164" fontId="4" fillId="0" borderId="43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true" indent="0" shrinkToFit="false" readingOrder="1"/>
      <protection locked="true" hidden="false"/>
    </xf>
    <xf numFmtId="164" fontId="7" fillId="10" borderId="43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7" fillId="10" borderId="43" xfId="0" applyFont="true" applyBorder="true" applyAlignment="true" applyProtection="false">
      <alignment horizontal="left" vertical="bottom" textRotation="0" wrapText="true" indent="0" shrinkToFit="false" readingOrder="1"/>
      <protection locked="true" hidden="false"/>
    </xf>
    <xf numFmtId="164" fontId="4" fillId="0" borderId="43" xfId="0" applyFont="true" applyBorder="true" applyAlignment="true" applyProtection="false">
      <alignment horizontal="center" vertical="bottom" textRotation="0" wrapText="true" indent="0" shrinkToFit="false" readingOrder="1"/>
      <protection locked="true" hidden="false"/>
    </xf>
    <xf numFmtId="167" fontId="4" fillId="0" borderId="43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5" fontId="9" fillId="0" borderId="43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7" fontId="9" fillId="0" borderId="43" xfId="0" applyFont="true" applyBorder="true" applyAlignment="true" applyProtection="false">
      <alignment horizontal="right" vertical="bottom" textRotation="0" wrapText="true" indent="0" shrinkToFit="false" readingOrder="1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1" borderId="43" xfId="0" applyFont="true" applyBorder="true" applyAlignment="true" applyProtection="false">
      <alignment horizontal="left" vertical="bottom" textRotation="0" wrapText="true" indent="0" shrinkToFit="false" readingOrder="1"/>
      <protection locked="true" hidden="false"/>
    </xf>
    <xf numFmtId="164" fontId="4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1" borderId="0" xfId="0" applyFont="true" applyBorder="false" applyAlignment="true" applyProtection="false">
      <alignment horizontal="left" vertical="bottom" textRotation="0" wrapText="true" indent="0" shrinkToFit="false" readingOrder="1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6">
    <dxf>
      <fill>
        <patternFill patternType="solid">
          <fgColor rgb="FF00648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DAE3F3"/>
        </patternFill>
      </fill>
    </dxf>
    <dxf>
      <fill>
        <patternFill patternType="solid">
          <fgColor rgb="FFFFFF9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548235"/>
      <rgbColor rgb="FF800080"/>
      <rgbColor rgb="FF006590"/>
      <rgbColor rgb="FFBFBFBF"/>
      <rgbColor rgb="FF808080"/>
      <rgbColor rgb="FF8FAADC"/>
      <rgbColor rgb="FF993366"/>
      <rgbColor rgb="FFE7E6E6"/>
      <rgbColor rgb="FFDAE3F3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648F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7C14C"/>
      <rgbColor rgb="FFFFCC00"/>
      <rgbColor rgb="FFFF9900"/>
      <rgbColor rgb="FFFF6600"/>
      <rgbColor rgb="FF666699"/>
      <rgbColor rgb="FF99C24D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DefectImpactWeighValues" displayName="DefectImpactWeighValues" ref="A25:D29" headerRowCount="1" totalsRowCount="0" totalsRowShown="0">
  <tableColumns count="4">
    <tableColumn id="1" name="Severity Level"/>
    <tableColumn id="2" name="Outside"/>
    <tableColumn id="3" name="Inside"/>
    <tableColumn id="4" name="Unit"/>
  </tableColumns>
</table>
</file>

<file path=xl/tables/table2.xml><?xml version="1.0" encoding="utf-8"?>
<table xmlns="http://schemas.openxmlformats.org/spreadsheetml/2006/main" id="2" name="DefectInput" displayName="DefectInput" ref="A8:D12" headerRowCount="1" totalsRowCount="0" totalsRowShown="0">
  <tableColumns count="4">
    <tableColumn id="1" name="Severity Level"/>
    <tableColumn id="2" name="Outside"/>
    <tableColumn id="3" name="Inside"/>
    <tableColumn id="4" name="Unit"/>
  </tableColumns>
</table>
</file>

<file path=xl/tables/table3.xml><?xml version="1.0" encoding="utf-8"?>
<table xmlns="http://schemas.openxmlformats.org/spreadsheetml/2006/main" id="3" name="DefectInput5" displayName="DefectInput5" ref="A16:D20" headerRowCount="1" totalsRowCount="0" totalsRowShown="0">
  <tableColumns count="4">
    <tableColumn id="1" name="Severity Level"/>
    <tableColumn id="2" name="Outside"/>
    <tableColumn id="3" name="Inside"/>
    <tableColumn id="4" name="Unit"/>
  </tableColumns>
</table>
</file>

<file path=xl/tables/table4.xml><?xml version="1.0" encoding="utf-8"?>
<table xmlns="http://schemas.openxmlformats.org/spreadsheetml/2006/main" id="4" name="PropertyGrade" displayName="PropertyGrade" ref="A38:B44" headerRowCount="1" totalsRowCount="0" totalsRowShown="0">
  <tableColumns count="2">
    <tableColumn id="1" name="Score"/>
    <tableColumn id="2" name="Outcome"/>
  </tableColumns>
</tabl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s://www.govinfo.gov/content/pkg/FR-2023-07-07/pdf/2023-14362.pdf" TargetMode="External"/><Relationship Id="rId2" Type="http://schemas.openxmlformats.org/officeDocument/2006/relationships/hyperlink" Target="https://www.govinfo.gov/content/pkg/FR-2023-06-22/pdf/2023-13293.pdf" TargetMode="External"/><Relationship Id="rId3" Type="http://schemas.openxmlformats.org/officeDocument/2006/relationships/hyperlink" Target="https://www.hud.gov/sites/dfiles/PIH/documents/6092-N-05nspire_final_standards.pdf" TargetMode="External"/><Relationship Id="rId4" Type="http://schemas.openxmlformats.org/officeDocument/2006/relationships/table" Target="../tables/table1.xml"/><Relationship Id="rId5" Type="http://schemas.openxmlformats.org/officeDocument/2006/relationships/table" Target="../tables/table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table" Target="../tables/table2.xml"/><Relationship Id="rId2" Type="http://schemas.openxmlformats.org/officeDocument/2006/relationships/table" Target="../tables/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7"/>
  <sheetViews>
    <sheetView showFormulas="false" showGridLines="fals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G3" activeCellId="0" sqref="G3"/>
    </sheetView>
  </sheetViews>
  <sheetFormatPr defaultColWidth="8.73046875" defaultRowHeight="12" zeroHeight="false" outlineLevelRow="0" outlineLevelCol="0"/>
  <cols>
    <col collapsed="false" customWidth="true" hidden="false" outlineLevel="0" max="1" min="1" style="1" width="3.82"/>
    <col collapsed="false" customWidth="true" hidden="false" outlineLevel="0" max="2" min="2" style="1" width="2.54"/>
    <col collapsed="false" customWidth="true" hidden="false" outlineLevel="0" max="3" min="3" style="1" width="3.45"/>
    <col collapsed="false" customWidth="true" hidden="false" outlineLevel="0" max="4" min="4" style="1" width="23.54"/>
    <col collapsed="false" customWidth="false" hidden="false" outlineLevel="0" max="6" min="5" style="1" width="8.73"/>
    <col collapsed="false" customWidth="true" hidden="false" outlineLevel="0" max="7" min="7" style="1" width="24.18"/>
    <col collapsed="false" customWidth="true" hidden="false" outlineLevel="0" max="8" min="8" style="1" width="29.18"/>
    <col collapsed="false" customWidth="true" hidden="false" outlineLevel="0" max="9" min="9" style="1" width="2.54"/>
    <col collapsed="false" customWidth="false" hidden="false" outlineLevel="0" max="16384" min="10" style="1" width="8.73"/>
  </cols>
  <sheetData>
    <row r="1" customFormat="false" ht="3" hidden="true" customHeight="true" outlineLevel="0" collapsed="false">
      <c r="A1" s="2" t="s">
        <v>0</v>
      </c>
    </row>
    <row r="2" s="5" customFormat="true" ht="12.75" hidden="false" customHeight="false" outlineLevel="0" collapsed="false">
      <c r="A2" s="3" t="s">
        <v>1</v>
      </c>
      <c r="B2" s="4"/>
      <c r="C2" s="4"/>
      <c r="D2" s="4"/>
      <c r="E2" s="4"/>
      <c r="F2" s="4"/>
      <c r="G2" s="4"/>
      <c r="H2" s="4"/>
      <c r="I2" s="1"/>
      <c r="J2" s="1"/>
      <c r="K2" s="1"/>
      <c r="L2" s="1"/>
      <c r="M2" s="1"/>
      <c r="N2" s="1"/>
      <c r="O2" s="1"/>
    </row>
    <row r="3" s="5" customFormat="true" ht="13.5" hidden="false" customHeight="false" outlineLevel="0" collapsed="false">
      <c r="A3" s="6" t="s">
        <v>2</v>
      </c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</row>
    <row r="4" customFormat="false" ht="14.25" hidden="false" customHeight="true" outlineLevel="0" collapsed="false">
      <c r="A4" s="7" t="s">
        <v>3</v>
      </c>
      <c r="B4" s="8"/>
      <c r="C4" s="8"/>
      <c r="D4" s="8"/>
      <c r="E4" s="8"/>
      <c r="F4" s="8"/>
      <c r="G4" s="8"/>
      <c r="H4" s="9"/>
    </row>
    <row r="5" customFormat="false" ht="12" hidden="false" customHeight="false" outlineLevel="0" collapsed="false">
      <c r="A5" s="10" t="s">
        <v>4</v>
      </c>
      <c r="B5" s="11"/>
      <c r="C5" s="11"/>
      <c r="D5" s="11"/>
      <c r="E5" s="11"/>
      <c r="F5" s="11"/>
      <c r="G5" s="11"/>
      <c r="H5" s="12"/>
    </row>
    <row r="6" customFormat="false" ht="12" hidden="false" customHeight="false" outlineLevel="0" collapsed="false">
      <c r="A6" s="10" t="s">
        <v>5</v>
      </c>
      <c r="B6" s="11"/>
      <c r="C6" s="11"/>
      <c r="D6" s="11"/>
      <c r="E6" s="11"/>
      <c r="F6" s="11"/>
      <c r="G6" s="11"/>
      <c r="H6" s="12"/>
    </row>
    <row r="7" customFormat="false" ht="19.5" hidden="false" customHeight="true" outlineLevel="0" collapsed="false">
      <c r="A7" s="13" t="s">
        <v>6</v>
      </c>
      <c r="H7" s="14"/>
    </row>
    <row r="8" customFormat="false" ht="12" hidden="false" customHeight="false" outlineLevel="0" collapsed="false">
      <c r="A8" s="15" t="s">
        <v>7</v>
      </c>
      <c r="B8" s="16"/>
      <c r="H8" s="14"/>
    </row>
    <row r="9" customFormat="false" ht="12" hidden="false" customHeight="false" outlineLevel="0" collapsed="false">
      <c r="A9" s="15" t="s">
        <v>8</v>
      </c>
      <c r="B9" s="16"/>
      <c r="H9" s="14"/>
    </row>
    <row r="10" customFormat="false" ht="12" hidden="false" customHeight="false" outlineLevel="0" collapsed="false">
      <c r="A10" s="15" t="s">
        <v>9</v>
      </c>
      <c r="B10" s="16"/>
      <c r="H10" s="14"/>
    </row>
    <row r="11" customFormat="false" ht="12" hidden="false" customHeight="false" outlineLevel="0" collapsed="false">
      <c r="A11" s="17" t="s">
        <v>10</v>
      </c>
      <c r="B11" s="16"/>
      <c r="H11" s="14"/>
    </row>
    <row r="12" customFormat="false" ht="12" hidden="false" customHeight="false" outlineLevel="0" collapsed="false">
      <c r="A12" s="15" t="s">
        <v>11</v>
      </c>
      <c r="H12" s="14"/>
    </row>
    <row r="13" customFormat="false" ht="12" hidden="false" customHeight="false" outlineLevel="0" collapsed="false">
      <c r="A13" s="15" t="s">
        <v>12</v>
      </c>
      <c r="B13" s="16"/>
      <c r="H13" s="14"/>
    </row>
    <row r="14" customFormat="false" ht="12" hidden="false" customHeight="false" outlineLevel="0" collapsed="false">
      <c r="A14" s="15" t="s">
        <v>13</v>
      </c>
      <c r="B14" s="16"/>
      <c r="H14" s="14"/>
    </row>
    <row r="15" customFormat="false" ht="12" hidden="false" customHeight="false" outlineLevel="0" collapsed="false">
      <c r="A15" s="15" t="s">
        <v>14</v>
      </c>
      <c r="B15" s="16"/>
      <c r="H15" s="14"/>
    </row>
    <row r="16" customFormat="false" ht="12.75" hidden="false" customHeight="false" outlineLevel="0" collapsed="false">
      <c r="A16" s="18" t="s">
        <v>15</v>
      </c>
      <c r="B16" s="19"/>
      <c r="C16" s="20"/>
      <c r="D16" s="20"/>
      <c r="E16" s="20"/>
      <c r="F16" s="20"/>
      <c r="G16" s="20"/>
      <c r="H16" s="21"/>
    </row>
    <row r="17" customFormat="false" ht="12" hidden="false" customHeight="false" outlineLevel="0" collapsed="false">
      <c r="A17" s="1" t="s">
        <v>16</v>
      </c>
    </row>
  </sheetData>
  <sheetProtection algorithmName="SHA-512" hashValue="gzd0JQ602Nb1HLBop/qc39UrgnYlNhYXtXJfvrGU3XK9lG7gtLiTdHApSGGbWYlR4HgCfBfwk9t5vJ2REUONPA==" saltValue="nufTSNyXF3Ob8KQ2WMgSXg==" spinCount="100000"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45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A2" activeCellId="0" sqref="A2"/>
    </sheetView>
  </sheetViews>
  <sheetFormatPr defaultColWidth="8.73046875" defaultRowHeight="12" zeroHeight="false" outlineLevelRow="0" outlineLevelCol="0"/>
  <cols>
    <col collapsed="false" customWidth="true" hidden="false" outlineLevel="0" max="1" min="1" style="1" width="17.73"/>
    <col collapsed="false" customWidth="true" hidden="false" outlineLevel="0" max="2" min="2" style="1" width="37.54"/>
    <col collapsed="false" customWidth="true" hidden="false" outlineLevel="0" max="3" min="3" style="1" width="12.82"/>
    <col collapsed="false" customWidth="false" hidden="false" outlineLevel="0" max="6" min="4" style="1" width="8.73"/>
    <col collapsed="false" customWidth="true" hidden="false" outlineLevel="0" max="7" min="7" style="1" width="40.54"/>
    <col collapsed="false" customWidth="true" hidden="false" outlineLevel="0" max="8" min="8" style="1" width="26.54"/>
    <col collapsed="false" customWidth="false" hidden="false" outlineLevel="0" max="13" min="9" style="1" width="8.73"/>
    <col collapsed="false" customWidth="true" hidden="false" outlineLevel="0" max="14" min="14" style="1" width="7.54"/>
    <col collapsed="false" customWidth="false" hidden="true" outlineLevel="0" max="16" min="15" style="1" width="8.73"/>
    <col collapsed="false" customWidth="false" hidden="false" outlineLevel="0" max="16384" min="17" style="1" width="8.73"/>
  </cols>
  <sheetData>
    <row r="1" customFormat="false" ht="5.25" hidden="true" customHeight="true" outlineLevel="0" collapsed="false">
      <c r="A1" s="2" t="s">
        <v>17</v>
      </c>
    </row>
    <row r="2" customFormat="false" ht="12.75" hidden="false" customHeight="false" outlineLevel="0" collapsed="false">
      <c r="A2" s="3" t="s">
        <v>1</v>
      </c>
    </row>
    <row r="3" customFormat="false" ht="13.5" hidden="false" customHeight="false" outlineLevel="0" collapsed="false">
      <c r="A3" s="6" t="s">
        <v>2</v>
      </c>
    </row>
    <row r="4" customFormat="false" ht="16.5" hidden="false" customHeight="true" outlineLevel="0" collapsed="false">
      <c r="A4" s="22" t="s">
        <v>18</v>
      </c>
      <c r="B4" s="23"/>
      <c r="C4" s="23"/>
      <c r="D4" s="23"/>
      <c r="E4" s="23"/>
      <c r="F4" s="23"/>
      <c r="G4" s="23"/>
      <c r="H4" s="24"/>
    </row>
    <row r="5" customFormat="false" ht="22.5" hidden="false" customHeight="true" outlineLevel="0" collapsed="false">
      <c r="A5" s="25" t="s">
        <v>19</v>
      </c>
      <c r="H5" s="14"/>
    </row>
    <row r="6" customFormat="false" ht="12" hidden="false" customHeight="false" outlineLevel="0" collapsed="false">
      <c r="A6" s="26" t="s">
        <v>20</v>
      </c>
      <c r="B6" s="27"/>
      <c r="C6" s="27"/>
      <c r="D6" s="27"/>
      <c r="E6" s="27"/>
      <c r="F6" s="27"/>
      <c r="G6" s="27"/>
      <c r="H6" s="14"/>
    </row>
    <row r="7" customFormat="false" ht="12" hidden="false" customHeight="false" outlineLevel="0" collapsed="false">
      <c r="A7" s="26" t="s">
        <v>21</v>
      </c>
      <c r="B7" s="27"/>
      <c r="C7" s="27"/>
      <c r="D7" s="27"/>
      <c r="E7" s="27"/>
      <c r="F7" s="27"/>
      <c r="G7" s="27"/>
      <c r="H7" s="14"/>
    </row>
    <row r="8" customFormat="false" ht="24" hidden="false" customHeight="true" outlineLevel="0" collapsed="false">
      <c r="A8" s="25" t="s">
        <v>22</v>
      </c>
      <c r="H8" s="14"/>
    </row>
    <row r="9" customFormat="false" ht="12" hidden="false" customHeight="false" outlineLevel="0" collapsed="false">
      <c r="A9" s="28" t="s">
        <v>23</v>
      </c>
      <c r="B9" s="29"/>
      <c r="C9" s="29"/>
      <c r="D9" s="29"/>
      <c r="E9" s="29"/>
      <c r="F9" s="29"/>
      <c r="G9" s="29"/>
      <c r="H9" s="30"/>
      <c r="I9" s="31"/>
      <c r="J9" s="31"/>
      <c r="K9" s="31"/>
      <c r="L9" s="31"/>
      <c r="M9" s="31"/>
      <c r="N9" s="31"/>
      <c r="O9" s="31"/>
      <c r="P9" s="31"/>
    </row>
    <row r="10" customFormat="false" ht="12" hidden="false" customHeight="false" outlineLevel="0" collapsed="false">
      <c r="A10" s="28" t="s">
        <v>24</v>
      </c>
      <c r="B10" s="29"/>
      <c r="C10" s="29"/>
      <c r="D10" s="29"/>
      <c r="E10" s="29"/>
      <c r="F10" s="29"/>
      <c r="G10" s="29"/>
      <c r="H10" s="30"/>
      <c r="I10" s="31"/>
      <c r="J10" s="31"/>
      <c r="K10" s="31"/>
      <c r="L10" s="31"/>
      <c r="M10" s="31"/>
      <c r="N10" s="31"/>
      <c r="O10" s="31"/>
      <c r="P10" s="31"/>
    </row>
    <row r="11" customFormat="false" ht="12" hidden="false" customHeight="false" outlineLevel="0" collapsed="false">
      <c r="A11" s="28" t="s">
        <v>25</v>
      </c>
      <c r="B11" s="29"/>
      <c r="C11" s="29"/>
      <c r="D11" s="29"/>
      <c r="E11" s="29"/>
      <c r="F11" s="29"/>
      <c r="G11" s="29"/>
      <c r="H11" s="30"/>
      <c r="I11" s="31"/>
      <c r="J11" s="31"/>
      <c r="K11" s="31"/>
      <c r="L11" s="31"/>
      <c r="M11" s="31"/>
      <c r="N11" s="31"/>
      <c r="O11" s="31"/>
      <c r="P11" s="31"/>
    </row>
    <row r="12" customFormat="false" ht="12" hidden="false" customHeight="false" outlineLevel="0" collapsed="false">
      <c r="A12" s="28" t="s">
        <v>26</v>
      </c>
      <c r="B12" s="29"/>
      <c r="C12" s="29"/>
      <c r="D12" s="29"/>
      <c r="E12" s="29"/>
      <c r="F12" s="29"/>
      <c r="G12" s="29"/>
      <c r="H12" s="30"/>
      <c r="I12" s="31"/>
      <c r="J12" s="31"/>
      <c r="K12" s="31"/>
      <c r="L12" s="31"/>
      <c r="M12" s="31"/>
      <c r="N12" s="31"/>
      <c r="O12" s="31"/>
      <c r="P12" s="31"/>
    </row>
    <row r="13" customFormat="false" ht="22.5" hidden="false" customHeight="true" outlineLevel="0" collapsed="false">
      <c r="A13" s="25" t="s">
        <v>27</v>
      </c>
      <c r="H13" s="14"/>
    </row>
    <row r="14" customFormat="false" ht="12" hidden="false" customHeight="false" outlineLevel="0" collapsed="false">
      <c r="A14" s="28" t="s">
        <v>28</v>
      </c>
      <c r="B14" s="32"/>
      <c r="C14" s="32"/>
      <c r="D14" s="32"/>
      <c r="E14" s="32"/>
      <c r="F14" s="32"/>
      <c r="G14" s="32"/>
      <c r="H14" s="14"/>
    </row>
    <row r="15" customFormat="false" ht="12" hidden="false" customHeight="false" outlineLevel="0" collapsed="false">
      <c r="A15" s="28" t="s">
        <v>29</v>
      </c>
      <c r="B15" s="32"/>
      <c r="C15" s="32"/>
      <c r="D15" s="32"/>
      <c r="E15" s="32"/>
      <c r="F15" s="32"/>
      <c r="G15" s="32"/>
      <c r="H15" s="14"/>
    </row>
    <row r="16" customFormat="false" ht="12" hidden="false" customHeight="false" outlineLevel="0" collapsed="false">
      <c r="A16" s="28" t="s">
        <v>30</v>
      </c>
      <c r="B16" s="32"/>
      <c r="C16" s="32"/>
      <c r="D16" s="32"/>
      <c r="E16" s="32"/>
      <c r="F16" s="32"/>
      <c r="G16" s="32"/>
      <c r="H16" s="14"/>
    </row>
    <row r="17" customFormat="false" ht="12" hidden="false" customHeight="false" outlineLevel="0" collapsed="false">
      <c r="A17" s="28" t="s">
        <v>31</v>
      </c>
      <c r="B17" s="32"/>
      <c r="C17" s="32"/>
      <c r="D17" s="32"/>
      <c r="E17" s="32"/>
      <c r="F17" s="32"/>
      <c r="G17" s="32"/>
      <c r="H17" s="14"/>
    </row>
    <row r="18" customFormat="false" ht="12.75" hidden="false" customHeight="false" outlineLevel="0" collapsed="false">
      <c r="A18" s="25" t="s">
        <v>32</v>
      </c>
      <c r="B18" s="32"/>
      <c r="C18" s="32"/>
      <c r="D18" s="32"/>
      <c r="E18" s="32"/>
      <c r="F18" s="32"/>
      <c r="G18" s="32"/>
      <c r="H18" s="14"/>
    </row>
    <row r="19" customFormat="false" ht="12" hidden="false" customHeight="false" outlineLevel="0" collapsed="false">
      <c r="A19" s="33" t="s">
        <v>33</v>
      </c>
      <c r="B19" s="32"/>
      <c r="C19" s="32"/>
      <c r="D19" s="32"/>
      <c r="E19" s="32"/>
      <c r="F19" s="32"/>
      <c r="G19" s="32"/>
      <c r="H19" s="14"/>
    </row>
    <row r="20" customFormat="false" ht="24.75" hidden="false" customHeight="true" outlineLevel="0" collapsed="false">
      <c r="A20" s="25" t="s">
        <v>34</v>
      </c>
      <c r="H20" s="14"/>
    </row>
    <row r="21" customFormat="false" ht="12" hidden="false" customHeight="false" outlineLevel="0" collapsed="false">
      <c r="A21" s="28" t="s">
        <v>35</v>
      </c>
      <c r="B21" s="32"/>
      <c r="C21" s="32"/>
      <c r="D21" s="32"/>
      <c r="E21" s="32"/>
      <c r="F21" s="32"/>
      <c r="G21" s="32"/>
      <c r="H21" s="30"/>
    </row>
    <row r="22" customFormat="false" ht="18" hidden="false" customHeight="true" outlineLevel="0" collapsed="false">
      <c r="A22" s="34" t="s">
        <v>36</v>
      </c>
      <c r="B22" s="32"/>
      <c r="C22" s="32"/>
      <c r="D22" s="32"/>
      <c r="E22" s="32"/>
      <c r="F22" s="32"/>
      <c r="G22" s="32"/>
      <c r="H22" s="30"/>
    </row>
    <row r="23" customFormat="false" ht="12" hidden="false" customHeight="false" outlineLevel="0" collapsed="false">
      <c r="A23" s="35" t="s">
        <v>37</v>
      </c>
      <c r="B23" s="32"/>
      <c r="C23" s="32"/>
      <c r="D23" s="32"/>
      <c r="E23" s="32"/>
      <c r="F23" s="32"/>
      <c r="G23" s="32"/>
      <c r="H23" s="30"/>
    </row>
    <row r="24" customFormat="false" ht="18.75" hidden="false" customHeight="true" outlineLevel="0" collapsed="false">
      <c r="A24" s="34" t="s">
        <v>38</v>
      </c>
      <c r="B24" s="36"/>
      <c r="C24" s="36"/>
      <c r="D24" s="36"/>
      <c r="E24" s="36"/>
      <c r="F24" s="36"/>
      <c r="G24" s="36"/>
      <c r="H24" s="30"/>
      <c r="I24" s="31"/>
      <c r="J24" s="31"/>
      <c r="K24" s="31"/>
      <c r="L24" s="31"/>
      <c r="M24" s="31"/>
      <c r="N24" s="31"/>
      <c r="O24" s="31"/>
      <c r="P24" s="31"/>
    </row>
    <row r="25" customFormat="false" ht="15" hidden="false" customHeight="true" outlineLevel="0" collapsed="false">
      <c r="A25" s="37" t="s">
        <v>39</v>
      </c>
      <c r="B25" s="38" t="s">
        <v>40</v>
      </c>
      <c r="C25" s="38" t="s">
        <v>41</v>
      </c>
      <c r="D25" s="39" t="s">
        <v>42</v>
      </c>
      <c r="H25" s="14"/>
    </row>
    <row r="26" customFormat="false" ht="13.5" hidden="false" customHeight="true" outlineLevel="0" collapsed="false">
      <c r="A26" s="40" t="s">
        <v>43</v>
      </c>
      <c r="B26" s="41" t="n">
        <v>49.6</v>
      </c>
      <c r="C26" s="42" t="n">
        <v>54.5</v>
      </c>
      <c r="D26" s="43" t="n">
        <v>60</v>
      </c>
      <c r="H26" s="14"/>
    </row>
    <row r="27" customFormat="false" ht="13.5" hidden="false" customHeight="true" outlineLevel="0" collapsed="false">
      <c r="A27" s="40" t="s">
        <v>44</v>
      </c>
      <c r="B27" s="44" t="n">
        <v>12.2</v>
      </c>
      <c r="C27" s="45" t="n">
        <v>13.4</v>
      </c>
      <c r="D27" s="46" t="n">
        <v>14.8</v>
      </c>
      <c r="H27" s="14"/>
    </row>
    <row r="28" customFormat="false" ht="13.5" hidden="false" customHeight="true" outlineLevel="0" collapsed="false">
      <c r="A28" s="40" t="s">
        <v>45</v>
      </c>
      <c r="B28" s="44" t="n">
        <v>4.5</v>
      </c>
      <c r="C28" s="45" t="n">
        <v>5</v>
      </c>
      <c r="D28" s="46" t="n">
        <v>5.5</v>
      </c>
      <c r="H28" s="14"/>
    </row>
    <row r="29" customFormat="false" ht="13.5" hidden="false" customHeight="true" outlineLevel="0" collapsed="false">
      <c r="A29" s="40" t="s">
        <v>46</v>
      </c>
      <c r="B29" s="47" t="n">
        <v>2</v>
      </c>
      <c r="C29" s="48" t="n">
        <v>2.2</v>
      </c>
      <c r="D29" s="49" t="n">
        <v>2.4</v>
      </c>
      <c r="H29" s="14"/>
    </row>
    <row r="30" customFormat="false" ht="21" hidden="false" customHeight="true" outlineLevel="0" collapsed="false">
      <c r="A30" s="25" t="s">
        <v>47</v>
      </c>
      <c r="H30" s="14"/>
    </row>
    <row r="31" customFormat="false" ht="12" hidden="false" customHeight="false" outlineLevel="0" collapsed="false">
      <c r="A31" s="50" t="s">
        <v>48</v>
      </c>
      <c r="H31" s="14"/>
    </row>
    <row r="32" customFormat="false" ht="18.75" hidden="false" customHeight="true" outlineLevel="0" collapsed="false">
      <c r="A32" s="25" t="s">
        <v>49</v>
      </c>
      <c r="H32" s="14"/>
    </row>
    <row r="33" customFormat="false" ht="12" hidden="false" customHeight="false" outlineLevel="0" collapsed="false">
      <c r="A33" s="50" t="s">
        <v>50</v>
      </c>
      <c r="H33" s="14"/>
    </row>
    <row r="34" customFormat="false" ht="17.25" hidden="false" customHeight="true" outlineLevel="0" collapsed="false">
      <c r="A34" s="25" t="s">
        <v>51</v>
      </c>
      <c r="H34" s="14"/>
    </row>
    <row r="35" customFormat="false" ht="12" hidden="false" customHeight="false" outlineLevel="0" collapsed="false">
      <c r="A35" s="51" t="s">
        <v>52</v>
      </c>
      <c r="B35" s="52"/>
      <c r="C35" s="52"/>
      <c r="D35" s="52"/>
      <c r="E35" s="52"/>
      <c r="F35" s="52"/>
      <c r="G35" s="52"/>
      <c r="H35" s="53"/>
    </row>
    <row r="36" customFormat="false" ht="20.25" hidden="false" customHeight="true" outlineLevel="0" collapsed="false">
      <c r="A36" s="25" t="s">
        <v>53</v>
      </c>
      <c r="H36" s="14"/>
    </row>
    <row r="37" customFormat="false" ht="12.75" hidden="false" customHeight="false" outlineLevel="0" collapsed="false">
      <c r="A37" s="34" t="s">
        <v>54</v>
      </c>
      <c r="B37" s="54"/>
      <c r="C37" s="54"/>
      <c r="D37" s="54"/>
      <c r="E37" s="54"/>
      <c r="F37" s="54"/>
      <c r="G37" s="54"/>
      <c r="H37" s="30"/>
    </row>
    <row r="38" customFormat="false" ht="14.25" hidden="false" customHeight="false" outlineLevel="0" collapsed="false">
      <c r="A38" s="55" t="s">
        <v>55</v>
      </c>
      <c r="B38" s="56" t="s">
        <v>56</v>
      </c>
      <c r="C38" s="57"/>
      <c r="H38" s="14"/>
    </row>
    <row r="39" customFormat="false" ht="14.25" hidden="false" customHeight="false" outlineLevel="0" collapsed="false">
      <c r="A39" s="58" t="s">
        <v>57</v>
      </c>
      <c r="B39" s="59" t="s">
        <v>58</v>
      </c>
      <c r="C39" s="57"/>
      <c r="H39" s="14"/>
    </row>
    <row r="40" customFormat="false" ht="14.25" hidden="false" customHeight="false" outlineLevel="0" collapsed="false">
      <c r="A40" s="60" t="s">
        <v>59</v>
      </c>
      <c r="B40" s="61" t="s">
        <v>60</v>
      </c>
      <c r="C40" s="57"/>
      <c r="H40" s="14"/>
    </row>
    <row r="41" customFormat="false" ht="14.25" hidden="false" customHeight="false" outlineLevel="0" collapsed="false">
      <c r="A41" s="62" t="s">
        <v>61</v>
      </c>
      <c r="B41" s="59" t="s">
        <v>62</v>
      </c>
      <c r="C41" s="57"/>
      <c r="H41" s="14"/>
    </row>
    <row r="42" customFormat="false" ht="14.25" hidden="false" customHeight="false" outlineLevel="0" collapsed="false">
      <c r="A42" s="63" t="s">
        <v>63</v>
      </c>
      <c r="B42" s="61" t="s">
        <v>62</v>
      </c>
      <c r="C42" s="57"/>
      <c r="H42" s="14"/>
    </row>
    <row r="43" customFormat="false" ht="49.5" hidden="false" customHeight="false" outlineLevel="0" collapsed="false">
      <c r="A43" s="64" t="s">
        <v>64</v>
      </c>
      <c r="B43" s="59" t="s">
        <v>65</v>
      </c>
      <c r="C43" s="57"/>
      <c r="H43" s="14"/>
    </row>
    <row r="44" customFormat="false" ht="87.75" hidden="false" customHeight="false" outlineLevel="0" collapsed="false">
      <c r="A44" s="65" t="s">
        <v>66</v>
      </c>
      <c r="B44" s="66" t="s">
        <v>67</v>
      </c>
      <c r="C44" s="67"/>
      <c r="D44" s="20"/>
      <c r="E44" s="20"/>
      <c r="F44" s="20"/>
      <c r="G44" s="20"/>
      <c r="H44" s="21"/>
    </row>
    <row r="45" customFormat="false" ht="12" hidden="false" customHeight="false" outlineLevel="0" collapsed="false">
      <c r="A45" s="1" t="s">
        <v>16</v>
      </c>
    </row>
  </sheetData>
  <sheetProtection algorithmName="SHA-512" hashValue="8Is08PzHcSTatRDL1Bvoa03ss1DEMEnwuPHXjkqcDU/aQLH8YH96hM9wQ4DpKkTD3yx/XV7wWuU5ivInXSBqRw==" saltValue="j2ijvtVbtyJC/MX9dwAQ1w==" spinCount="100000" sheet="true" objects="true" scenarios="true"/>
  <hyperlinks>
    <hyperlink ref="A6" r:id="rId1" display="Detailed information on NSPIRE Scoring can be found in the NSPIRE Scoring Notice by clicking this hyperlink"/>
    <hyperlink ref="A7" r:id="rId2" display="Detailed information on NSPIRE Standards can be found in the NSPIRE Standards Notice by clicking this hyperlink"/>
    <hyperlink ref="A19" r:id="rId3" display="A complete list of NSPIRE defects and categories can be found by clicking this hyperlink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1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F4" activeCellId="0" sqref="F4"/>
    </sheetView>
  </sheetViews>
  <sheetFormatPr defaultColWidth="8.73046875" defaultRowHeight="12" zeroHeight="false" outlineLevelRow="0" outlineLevelCol="0"/>
  <cols>
    <col collapsed="false" customWidth="true" hidden="false" outlineLevel="0" max="1" min="1" style="1" width="12.82"/>
    <col collapsed="false" customWidth="true" hidden="false" outlineLevel="0" max="2" min="2" style="1" width="16.45"/>
    <col collapsed="false" customWidth="true" hidden="false" outlineLevel="0" max="3" min="3" style="1" width="52.18"/>
    <col collapsed="false" customWidth="true" hidden="false" outlineLevel="0" max="4" min="4" style="1" width="18.18"/>
    <col collapsed="false" customWidth="true" hidden="false" outlineLevel="0" max="5" min="5" style="1" width="23.45"/>
    <col collapsed="false" customWidth="true" hidden="false" outlineLevel="0" max="6" min="6" style="1" width="5.54"/>
    <col collapsed="false" customWidth="false" hidden="false" outlineLevel="0" max="7" min="7" style="1" width="8.73"/>
    <col collapsed="false" customWidth="true" hidden="false" outlineLevel="0" max="8" min="8" style="1" width="27.54"/>
    <col collapsed="false" customWidth="true" hidden="false" outlineLevel="0" max="9" min="9" style="1" width="29"/>
    <col collapsed="false" customWidth="true" hidden="false" outlineLevel="0" max="10" min="10" style="1" width="23.54"/>
    <col collapsed="false" customWidth="true" hidden="false" outlineLevel="0" max="11" min="11" style="1" width="22.27"/>
    <col collapsed="false" customWidth="false" hidden="false" outlineLevel="0" max="16384" min="12" style="1" width="8.73"/>
  </cols>
  <sheetData>
    <row r="1" customFormat="false" ht="12.75" hidden="true" customHeight="false" outlineLevel="0" collapsed="false">
      <c r="A1" s="2" t="s">
        <v>17</v>
      </c>
    </row>
    <row r="2" customFormat="false" ht="12.75" hidden="false" customHeight="false" outlineLevel="0" collapsed="false">
      <c r="A2" s="3" t="s">
        <v>1</v>
      </c>
    </row>
    <row r="3" customFormat="false" ht="13.5" hidden="false" customHeight="false" outlineLevel="0" collapsed="false">
      <c r="A3" s="6" t="s">
        <v>2</v>
      </c>
    </row>
    <row r="4" customFormat="false" ht="14.25" hidden="false" customHeight="true" outlineLevel="0" collapsed="false">
      <c r="A4" s="68"/>
      <c r="B4" s="69"/>
      <c r="C4" s="68" t="s">
        <v>68</v>
      </c>
      <c r="D4" s="69"/>
      <c r="E4" s="70"/>
      <c r="F4" s="71"/>
      <c r="G4" s="71"/>
      <c r="H4" s="71"/>
      <c r="I4" s="72"/>
      <c r="J4" s="72"/>
      <c r="K4" s="72"/>
    </row>
    <row r="5" customFormat="false" ht="25.5" hidden="false" customHeight="true" outlineLevel="0" collapsed="false">
      <c r="A5" s="73" t="s">
        <v>69</v>
      </c>
      <c r="B5" s="72"/>
      <c r="D5" s="72"/>
      <c r="E5" s="74"/>
      <c r="F5" s="72"/>
      <c r="H5" s="72"/>
      <c r="I5" s="72"/>
      <c r="J5" s="72"/>
      <c r="K5" s="72"/>
    </row>
    <row r="6" customFormat="false" ht="12.75" hidden="false" customHeight="false" outlineLevel="0" collapsed="false">
      <c r="A6" s="1" t="s">
        <v>70</v>
      </c>
      <c r="D6" s="72"/>
      <c r="E6" s="74"/>
      <c r="F6" s="72"/>
      <c r="H6" s="72"/>
      <c r="I6" s="72"/>
      <c r="J6" s="72"/>
      <c r="K6" s="72"/>
    </row>
    <row r="7" customFormat="false" ht="12.75" hidden="false" customHeight="false" outlineLevel="0" collapsed="false">
      <c r="A7" s="75" t="s">
        <v>71</v>
      </c>
      <c r="B7" s="76"/>
      <c r="D7" s="72"/>
      <c r="E7" s="74"/>
      <c r="F7" s="72"/>
      <c r="H7" s="72"/>
      <c r="I7" s="72"/>
      <c r="J7" s="72"/>
      <c r="K7" s="72"/>
    </row>
    <row r="8" customFormat="false" ht="12.75" hidden="false" customHeight="false" outlineLevel="0" collapsed="false">
      <c r="A8" s="75" t="s">
        <v>72</v>
      </c>
      <c r="B8" s="76"/>
      <c r="D8" s="72"/>
      <c r="E8" s="74"/>
      <c r="F8" s="72"/>
      <c r="H8" s="72"/>
      <c r="I8" s="72"/>
      <c r="J8" s="72"/>
      <c r="K8" s="72"/>
    </row>
    <row r="9" customFormat="false" ht="12.75" hidden="false" customHeight="false" outlineLevel="0" collapsed="false">
      <c r="A9" s="75" t="s">
        <v>73</v>
      </c>
      <c r="B9" s="76"/>
      <c r="D9" s="72"/>
      <c r="E9" s="74"/>
      <c r="F9" s="72"/>
      <c r="H9" s="72"/>
      <c r="I9" s="72"/>
      <c r="J9" s="72"/>
      <c r="K9" s="72"/>
    </row>
    <row r="10" customFormat="false" ht="12.75" hidden="false" customHeight="false" outlineLevel="0" collapsed="false">
      <c r="A10" s="75" t="s">
        <v>74</v>
      </c>
      <c r="B10" s="76"/>
      <c r="D10" s="72"/>
      <c r="E10" s="74"/>
      <c r="F10" s="72"/>
      <c r="H10" s="72"/>
      <c r="I10" s="72"/>
      <c r="J10" s="72"/>
      <c r="K10" s="72"/>
    </row>
    <row r="11" customFormat="false" ht="24" hidden="false" customHeight="true" outlineLevel="0" collapsed="false">
      <c r="A11" s="73" t="s">
        <v>75</v>
      </c>
      <c r="B11" s="72"/>
      <c r="D11" s="72"/>
      <c r="E11" s="74"/>
      <c r="F11" s="72"/>
      <c r="H11" s="72"/>
      <c r="I11" s="72"/>
      <c r="J11" s="72"/>
      <c r="K11" s="72"/>
    </row>
    <row r="12" customFormat="false" ht="12.75" hidden="false" customHeight="false" outlineLevel="0" collapsed="false">
      <c r="A12" s="1" t="s">
        <v>76</v>
      </c>
      <c r="D12" s="72"/>
      <c r="E12" s="74"/>
      <c r="F12" s="72"/>
      <c r="H12" s="72"/>
      <c r="I12" s="72"/>
      <c r="J12" s="72"/>
      <c r="K12" s="72"/>
    </row>
    <row r="13" customFormat="false" ht="12.75" hidden="false" customHeight="false" outlineLevel="0" collapsed="false">
      <c r="A13" s="17" t="s">
        <v>77</v>
      </c>
      <c r="B13" s="76"/>
      <c r="D13" s="72"/>
      <c r="E13" s="74"/>
      <c r="F13" s="72"/>
      <c r="H13" s="72"/>
      <c r="I13" s="72"/>
      <c r="J13" s="72"/>
      <c r="K13" s="72"/>
    </row>
    <row r="14" customFormat="false" ht="12.75" hidden="false" customHeight="false" outlineLevel="0" collapsed="false">
      <c r="A14" s="17" t="s">
        <v>78</v>
      </c>
      <c r="B14" s="76"/>
      <c r="D14" s="72"/>
      <c r="E14" s="74"/>
      <c r="F14" s="72"/>
      <c r="H14" s="72"/>
      <c r="I14" s="72"/>
      <c r="J14" s="72"/>
      <c r="K14" s="72"/>
    </row>
    <row r="15" customFormat="false" ht="12.75" hidden="false" customHeight="false" outlineLevel="0" collapsed="false">
      <c r="A15" s="17" t="s">
        <v>79</v>
      </c>
      <c r="B15" s="76"/>
      <c r="D15" s="72"/>
      <c r="E15" s="74"/>
      <c r="F15" s="72"/>
      <c r="H15" s="72"/>
      <c r="I15" s="72"/>
      <c r="J15" s="72"/>
      <c r="K15" s="72"/>
    </row>
    <row r="16" customFormat="false" ht="12.75" hidden="false" customHeight="false" outlineLevel="0" collapsed="false">
      <c r="A16" s="17" t="s">
        <v>80</v>
      </c>
      <c r="B16" s="76"/>
      <c r="D16" s="72"/>
      <c r="E16" s="74"/>
      <c r="F16" s="72"/>
      <c r="H16" s="72"/>
      <c r="I16" s="72"/>
      <c r="J16" s="72"/>
      <c r="K16" s="72"/>
    </row>
    <row r="17" customFormat="false" ht="12.75" hidden="false" customHeight="false" outlineLevel="0" collapsed="false">
      <c r="A17" s="17" t="s">
        <v>81</v>
      </c>
      <c r="B17" s="76"/>
      <c r="D17" s="72"/>
      <c r="E17" s="74"/>
      <c r="F17" s="72"/>
      <c r="H17" s="72"/>
      <c r="I17" s="72"/>
      <c r="J17" s="72"/>
      <c r="K17" s="72"/>
    </row>
    <row r="18" customFormat="false" ht="12.75" hidden="false" customHeight="false" outlineLevel="0" collapsed="false">
      <c r="A18" s="17" t="s">
        <v>82</v>
      </c>
      <c r="B18" s="76"/>
      <c r="D18" s="72"/>
      <c r="E18" s="74"/>
      <c r="F18" s="72"/>
      <c r="H18" s="72"/>
      <c r="I18" s="72"/>
      <c r="J18" s="72"/>
      <c r="K18" s="72"/>
    </row>
    <row r="19" customFormat="false" ht="12.75" hidden="false" customHeight="false" outlineLevel="0" collapsed="false">
      <c r="A19" s="17" t="s">
        <v>83</v>
      </c>
      <c r="B19" s="76"/>
      <c r="D19" s="72"/>
      <c r="E19" s="74"/>
      <c r="F19" s="72"/>
      <c r="H19" s="72"/>
      <c r="I19" s="72"/>
      <c r="J19" s="72"/>
      <c r="K19" s="72"/>
    </row>
    <row r="20" customFormat="false" ht="12.75" hidden="false" customHeight="false" outlineLevel="0" collapsed="false">
      <c r="A20" s="17" t="s">
        <v>84</v>
      </c>
      <c r="B20" s="76"/>
      <c r="D20" s="72"/>
      <c r="E20" s="74"/>
      <c r="F20" s="72"/>
      <c r="H20" s="72"/>
      <c r="I20" s="72"/>
      <c r="J20" s="72"/>
      <c r="K20" s="72"/>
    </row>
    <row r="21" customFormat="false" ht="12.75" hidden="false" customHeight="false" outlineLevel="0" collapsed="false">
      <c r="A21" s="17" t="s">
        <v>85</v>
      </c>
      <c r="B21" s="76"/>
      <c r="D21" s="72"/>
      <c r="E21" s="74"/>
      <c r="F21" s="72"/>
      <c r="H21" s="72"/>
      <c r="I21" s="72"/>
      <c r="J21" s="72"/>
      <c r="K21" s="72"/>
    </row>
    <row r="22" customFormat="false" ht="12.75" hidden="false" customHeight="false" outlineLevel="0" collapsed="false">
      <c r="A22" s="77" t="s">
        <v>86</v>
      </c>
      <c r="B22" s="78"/>
      <c r="C22" s="78"/>
      <c r="D22" s="72"/>
      <c r="E22" s="74"/>
      <c r="F22" s="72"/>
      <c r="H22" s="72"/>
      <c r="I22" s="72"/>
      <c r="J22" s="72"/>
      <c r="K22" s="72"/>
    </row>
    <row r="23" customFormat="false" ht="12.75" hidden="false" customHeight="false" outlineLevel="0" collapsed="false">
      <c r="A23" s="79" t="s">
        <v>87</v>
      </c>
      <c r="B23" s="78"/>
      <c r="C23" s="78"/>
      <c r="D23" s="72"/>
      <c r="E23" s="74"/>
      <c r="F23" s="72"/>
      <c r="H23" s="72"/>
      <c r="I23" s="72"/>
      <c r="J23" s="72"/>
      <c r="K23" s="72"/>
    </row>
    <row r="24" customFormat="false" ht="12.75" hidden="false" customHeight="false" outlineLevel="0" collapsed="false">
      <c r="A24" s="80" t="s">
        <v>88</v>
      </c>
      <c r="C24" s="72"/>
      <c r="D24" s="72"/>
      <c r="E24" s="74"/>
      <c r="F24" s="72"/>
      <c r="H24" s="72"/>
      <c r="I24" s="72"/>
      <c r="J24" s="72"/>
      <c r="K24" s="72"/>
    </row>
    <row r="25" customFormat="false" ht="21" hidden="false" customHeight="true" outlineLevel="0" collapsed="false">
      <c r="A25" s="73" t="s">
        <v>89</v>
      </c>
      <c r="C25" s="72"/>
      <c r="D25" s="72"/>
      <c r="E25" s="74"/>
      <c r="F25" s="72"/>
      <c r="H25" s="72"/>
      <c r="I25" s="72"/>
      <c r="J25" s="72"/>
      <c r="K25" s="72"/>
    </row>
    <row r="26" customFormat="false" ht="13.5" hidden="false" customHeight="false" outlineLevel="0" collapsed="false">
      <c r="A26" s="75" t="s">
        <v>90</v>
      </c>
      <c r="C26" s="72"/>
      <c r="D26" s="72"/>
      <c r="E26" s="74"/>
      <c r="F26" s="72"/>
      <c r="H26" s="72"/>
      <c r="I26" s="72"/>
      <c r="J26" s="72"/>
      <c r="K26" s="72"/>
    </row>
    <row r="27" customFormat="false" ht="12.75" hidden="false" customHeight="false" outlineLevel="0" collapsed="false">
      <c r="A27" s="56" t="s">
        <v>91</v>
      </c>
      <c r="B27" s="81" t="s">
        <v>92</v>
      </c>
      <c r="C27" s="82" t="s">
        <v>93</v>
      </c>
      <c r="E27" s="74"/>
      <c r="F27" s="72"/>
      <c r="H27" s="72"/>
      <c r="I27" s="72"/>
      <c r="J27" s="72"/>
      <c r="K27" s="72"/>
    </row>
    <row r="28" customFormat="false" ht="24.75" hidden="false" customHeight="false" outlineLevel="0" collapsed="false">
      <c r="A28" s="83" t="s">
        <v>42</v>
      </c>
      <c r="B28" s="84" t="s">
        <v>94</v>
      </c>
      <c r="C28" s="85" t="s">
        <v>95</v>
      </c>
      <c r="E28" s="74"/>
      <c r="F28" s="72"/>
      <c r="H28" s="72"/>
      <c r="I28" s="72"/>
      <c r="J28" s="72"/>
      <c r="K28" s="72"/>
    </row>
    <row r="29" customFormat="false" ht="24.75" hidden="false" customHeight="false" outlineLevel="0" collapsed="false">
      <c r="A29" s="86" t="s">
        <v>41</v>
      </c>
      <c r="B29" s="87" t="s">
        <v>96</v>
      </c>
      <c r="C29" s="88" t="s">
        <v>97</v>
      </c>
      <c r="E29" s="74"/>
      <c r="F29" s="72"/>
      <c r="H29" s="72"/>
      <c r="I29" s="72"/>
      <c r="J29" s="72"/>
      <c r="K29" s="72"/>
    </row>
    <row r="30" customFormat="false" ht="12.75" hidden="false" customHeight="false" outlineLevel="0" collapsed="false">
      <c r="A30" s="89" t="s">
        <v>40</v>
      </c>
      <c r="B30" s="89" t="s">
        <v>40</v>
      </c>
      <c r="C30" s="90" t="s">
        <v>98</v>
      </c>
      <c r="E30" s="21"/>
    </row>
    <row r="31" customFormat="false" ht="12.75" hidden="false" customHeight="false" outlineLevel="0" collapsed="false">
      <c r="A31" s="1" t="s">
        <v>16</v>
      </c>
      <c r="C31" s="91"/>
      <c r="D31" s="91"/>
      <c r="E31" s="91"/>
    </row>
  </sheetData>
  <sheetProtection algorithmName="SHA-512" hashValue="LnPznb9b0nz8LABixg8GH56aTOOxklKiRWp+09466vWTqnAk4J7BjKCjVTDGABhilWJcW0DysyJCbUTLtDXNUw==" saltValue="qjSt+JkBrm2nwTK3nqII4Q==" spinCount="100000"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true" showOutlineSymbols="true" defaultGridColor="true" view="normal" topLeftCell="A2" colorId="64" zoomScale="85" zoomScaleNormal="85" zoomScalePageLayoutView="100" workbookViewId="0">
      <selection pane="topLeft" activeCell="C9" activeCellId="0" sqref="C9"/>
    </sheetView>
  </sheetViews>
  <sheetFormatPr defaultColWidth="8.73046875" defaultRowHeight="12" zeroHeight="false" outlineLevelRow="0" outlineLevelCol="0"/>
  <cols>
    <col collapsed="false" customWidth="true" hidden="false" outlineLevel="0" max="1" min="1" style="1" width="35.54"/>
    <col collapsed="false" customWidth="true" hidden="false" outlineLevel="0" max="2" min="2" style="1" width="13.54"/>
    <col collapsed="false" customWidth="true" hidden="false" outlineLevel="0" max="3" min="3" style="1" width="32.54"/>
    <col collapsed="false" customWidth="true" hidden="false" outlineLevel="0" max="5" min="4" style="1" width="17.18"/>
    <col collapsed="false" customWidth="true" hidden="false" outlineLevel="0" max="6" min="6" style="1" width="24.18"/>
    <col collapsed="false" customWidth="true" hidden="false" outlineLevel="0" max="7" min="7" style="1" width="8.18"/>
    <col collapsed="false" customWidth="false" hidden="false" outlineLevel="0" max="16384" min="8" style="1" width="8.73"/>
  </cols>
  <sheetData>
    <row r="1" s="2" customFormat="true" ht="7.5" hidden="true" customHeight="true" outlineLevel="0" collapsed="false">
      <c r="A1" s="2" t="s">
        <v>17</v>
      </c>
    </row>
    <row r="2" s="2" customFormat="true" ht="12" hidden="false" customHeight="true" outlineLevel="0" collapsed="false">
      <c r="A2" s="3" t="s">
        <v>1</v>
      </c>
    </row>
    <row r="3" s="2" customFormat="true" ht="13.5" hidden="false" customHeight="false" outlineLevel="0" collapsed="false">
      <c r="A3" s="6" t="s">
        <v>2</v>
      </c>
    </row>
    <row r="4" customFormat="false" ht="15" hidden="false" customHeight="true" outlineLevel="0" collapsed="false">
      <c r="A4" s="7" t="s">
        <v>99</v>
      </c>
      <c r="B4" s="92"/>
      <c r="C4" s="92"/>
      <c r="D4" s="92"/>
      <c r="E4" s="92"/>
      <c r="F4" s="92"/>
      <c r="G4" s="93"/>
    </row>
    <row r="5" customFormat="false" ht="25.5" hidden="false" customHeight="true" outlineLevel="0" collapsed="false">
      <c r="A5" s="25" t="s">
        <v>100</v>
      </c>
      <c r="G5" s="14"/>
    </row>
    <row r="6" customFormat="false" ht="12.75" hidden="false" customHeight="true" outlineLevel="0" collapsed="false">
      <c r="A6" s="94" t="s">
        <v>101</v>
      </c>
      <c r="B6" s="36"/>
      <c r="C6" s="36"/>
      <c r="D6" s="36"/>
      <c r="E6" s="36"/>
      <c r="F6" s="36"/>
      <c r="G6" s="14"/>
    </row>
    <row r="7" customFormat="false" ht="12.75" hidden="false" customHeight="true" outlineLevel="0" collapsed="false">
      <c r="A7" s="95" t="s">
        <v>102</v>
      </c>
      <c r="B7" s="36"/>
      <c r="C7" s="36"/>
      <c r="D7" s="36"/>
      <c r="E7" s="36"/>
      <c r="F7" s="36"/>
      <c r="G7" s="14"/>
    </row>
    <row r="8" customFormat="false" ht="13.5" hidden="false" customHeight="true" outlineLevel="0" collapsed="false">
      <c r="A8" s="96" t="s">
        <v>39</v>
      </c>
      <c r="B8" s="97" t="s">
        <v>40</v>
      </c>
      <c r="C8" s="97" t="s">
        <v>41</v>
      </c>
      <c r="D8" s="97" t="s">
        <v>42</v>
      </c>
      <c r="G8" s="14"/>
    </row>
    <row r="9" customFormat="false" ht="12.75" hidden="false" customHeight="true" outlineLevel="0" collapsed="false">
      <c r="A9" s="96" t="s">
        <v>43</v>
      </c>
      <c r="B9" s="98" t="n">
        <v>0</v>
      </c>
      <c r="C9" s="99" t="n">
        <v>0</v>
      </c>
      <c r="D9" s="100" t="n">
        <v>0</v>
      </c>
      <c r="G9" s="14"/>
    </row>
    <row r="10" customFormat="false" ht="12.75" hidden="false" customHeight="true" outlineLevel="0" collapsed="false">
      <c r="A10" s="96" t="s">
        <v>44</v>
      </c>
      <c r="B10" s="101" t="n">
        <v>0</v>
      </c>
      <c r="C10" s="102" t="n">
        <v>0</v>
      </c>
      <c r="D10" s="103" t="n">
        <v>0</v>
      </c>
      <c r="G10" s="14"/>
    </row>
    <row r="11" customFormat="false" ht="12.75" hidden="false" customHeight="true" outlineLevel="0" collapsed="false">
      <c r="A11" s="96" t="s">
        <v>45</v>
      </c>
      <c r="B11" s="101" t="n">
        <v>0</v>
      </c>
      <c r="C11" s="102" t="n">
        <v>0</v>
      </c>
      <c r="D11" s="103" t="n">
        <v>0</v>
      </c>
      <c r="G11" s="14"/>
    </row>
    <row r="12" customFormat="false" ht="13.5" hidden="false" customHeight="true" outlineLevel="0" collapsed="false">
      <c r="A12" s="96" t="s">
        <v>46</v>
      </c>
      <c r="B12" s="104" t="n">
        <v>0</v>
      </c>
      <c r="C12" s="105" t="n">
        <v>0</v>
      </c>
      <c r="D12" s="106" t="n">
        <v>0</v>
      </c>
      <c r="G12" s="14"/>
    </row>
    <row r="13" customFormat="false" ht="25.5" hidden="false" customHeight="true" outlineLevel="0" collapsed="false">
      <c r="A13" s="25" t="s">
        <v>103</v>
      </c>
      <c r="G13" s="14"/>
    </row>
    <row r="14" customFormat="false" ht="13.5" hidden="false" customHeight="true" outlineLevel="0" collapsed="false">
      <c r="A14" s="94" t="s">
        <v>104</v>
      </c>
      <c r="B14" s="36"/>
      <c r="C14" s="36"/>
      <c r="D14" s="36"/>
      <c r="E14" s="36"/>
      <c r="G14" s="14"/>
    </row>
    <row r="15" customFormat="false" ht="13.5" hidden="false" customHeight="true" outlineLevel="0" collapsed="false">
      <c r="A15" s="95" t="s">
        <v>105</v>
      </c>
      <c r="B15" s="36"/>
      <c r="C15" s="36"/>
      <c r="D15" s="36"/>
      <c r="E15" s="36"/>
      <c r="G15" s="14"/>
    </row>
    <row r="16" customFormat="false" ht="13.5" hidden="false" customHeight="true" outlineLevel="0" collapsed="false">
      <c r="A16" s="96" t="s">
        <v>39</v>
      </c>
      <c r="B16" s="97" t="s">
        <v>40</v>
      </c>
      <c r="C16" s="97" t="s">
        <v>41</v>
      </c>
      <c r="D16" s="97" t="s">
        <v>42</v>
      </c>
      <c r="G16" s="14"/>
    </row>
    <row r="17" customFormat="false" ht="13.5" hidden="false" customHeight="true" outlineLevel="0" collapsed="false">
      <c r="A17" s="96" t="s">
        <v>43</v>
      </c>
      <c r="B17" s="98" t="n">
        <v>0</v>
      </c>
      <c r="C17" s="99" t="n">
        <v>0</v>
      </c>
      <c r="D17" s="100" t="n">
        <v>0</v>
      </c>
      <c r="G17" s="14"/>
    </row>
    <row r="18" customFormat="false" ht="13.5" hidden="false" customHeight="true" outlineLevel="0" collapsed="false">
      <c r="A18" s="96" t="s">
        <v>44</v>
      </c>
      <c r="B18" s="101" t="n">
        <v>0</v>
      </c>
      <c r="C18" s="102" t="n">
        <v>0</v>
      </c>
      <c r="D18" s="103" t="n">
        <v>0</v>
      </c>
      <c r="G18" s="14"/>
    </row>
    <row r="19" customFormat="false" ht="13.5" hidden="false" customHeight="true" outlineLevel="0" collapsed="false">
      <c r="A19" s="96" t="s">
        <v>45</v>
      </c>
      <c r="B19" s="101" t="n">
        <v>0</v>
      </c>
      <c r="C19" s="102" t="n">
        <v>0</v>
      </c>
      <c r="D19" s="103" t="n">
        <v>0</v>
      </c>
      <c r="G19" s="14"/>
    </row>
    <row r="20" customFormat="false" ht="13.5" hidden="false" customHeight="true" outlineLevel="0" collapsed="false">
      <c r="A20" s="96" t="s">
        <v>46</v>
      </c>
      <c r="B20" s="104" t="n">
        <v>0</v>
      </c>
      <c r="C20" s="105" t="n">
        <v>0</v>
      </c>
      <c r="D20" s="106" t="n">
        <v>0</v>
      </c>
      <c r="G20" s="14"/>
    </row>
    <row r="21" customFormat="false" ht="25.5" hidden="false" customHeight="true" outlineLevel="0" collapsed="false">
      <c r="A21" s="25" t="s">
        <v>106</v>
      </c>
      <c r="G21" s="14"/>
    </row>
    <row r="22" customFormat="false" ht="13.5" hidden="false" customHeight="true" outlineLevel="0" collapsed="false">
      <c r="A22" s="94" t="s">
        <v>107</v>
      </c>
      <c r="B22" s="36"/>
      <c r="C22" s="36"/>
      <c r="D22" s="36"/>
      <c r="E22" s="36"/>
      <c r="F22" s="36"/>
      <c r="G22" s="14"/>
    </row>
    <row r="23" customFormat="false" ht="15.75" hidden="false" customHeight="true" outlineLevel="0" collapsed="false">
      <c r="A23" s="107" t="s">
        <v>108</v>
      </c>
      <c r="B23" s="108" t="n">
        <v>35</v>
      </c>
      <c r="G23" s="14"/>
    </row>
    <row r="24" customFormat="false" ht="25.5" hidden="false" customHeight="true" outlineLevel="0" collapsed="false">
      <c r="A24" s="25" t="s">
        <v>109</v>
      </c>
      <c r="G24" s="14"/>
    </row>
    <row r="25" customFormat="false" ht="12.75" hidden="false" customHeight="true" outlineLevel="0" collapsed="false">
      <c r="A25" s="109" t="s">
        <v>51</v>
      </c>
      <c r="B25" s="110" t="n">
        <f aca="false">Calculations!D31</f>
        <v>0</v>
      </c>
      <c r="C25" s="111" t="str">
        <f aca="false">IFERROR(IF(AND(Calculations!$C$29&gt;=30, Calculations!$C$24&gt;=60), "This inspection has auto-failed because its Unit Threshold of Performance is 30 or above", ""), "")</f>
        <v/>
      </c>
      <c r="G25" s="14"/>
    </row>
    <row r="26" customFormat="false" ht="12.75" hidden="false" customHeight="true" outlineLevel="0" collapsed="false">
      <c r="A26" s="112" t="s">
        <v>110</v>
      </c>
      <c r="B26" s="113" t="n">
        <f aca="false">Calculations!D32</f>
        <v>100</v>
      </c>
      <c r="C26" s="114" t="str">
        <f aca="false">Calculations!G36</f>
        <v>Warning: Under NSPIRE, no more than 32 units will be included in the inspection sample</v>
      </c>
      <c r="G26" s="14"/>
    </row>
    <row r="27" customFormat="false" ht="13.5" hidden="false" customHeight="true" outlineLevel="0" collapsed="false">
      <c r="A27" s="115" t="s">
        <v>111</v>
      </c>
      <c r="B27" s="116" t="str">
        <f aca="false">Calculations!D33</f>
        <v>Pass</v>
      </c>
      <c r="G27" s="14"/>
    </row>
    <row r="28" customFormat="false" ht="13.5" hidden="false" customHeight="false" outlineLevel="0" collapsed="false">
      <c r="A28" s="117" t="s">
        <v>112</v>
      </c>
      <c r="B28" s="20"/>
      <c r="C28" s="20"/>
      <c r="D28" s="20"/>
      <c r="E28" s="20"/>
      <c r="F28" s="20"/>
      <c r="G28" s="21"/>
    </row>
    <row r="29" customFormat="false" ht="12" hidden="false" customHeight="false" outlineLevel="0" collapsed="false">
      <c r="A29" s="1" t="s">
        <v>16</v>
      </c>
    </row>
  </sheetData>
  <sheetProtection algorithmName="SHA-512" hashValue="gNy9d2ekKNK9v6yb9MDMIcEuMDBe7z0tQNhQczatQhNPpA0Io4f/e7d2mjgP2IgEQTi63Lk46l87vkuVSlJ4xQ==" saltValue="dtavfG7sxoHBunnf/xWZ3A==" spinCount="100000" sheet="true" selectLockedCells="true"/>
  <dataValidations count="1">
    <dataValidation allowBlank="true" errorStyle="stop" operator="between" showDropDown="false" showErrorMessage="true" showInputMessage="true" sqref="B9:D12 B17:D20 B23" type="whole">
      <formula1>0</formula1>
      <formula2>1000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6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H34" activeCellId="0" sqref="H34"/>
    </sheetView>
  </sheetViews>
  <sheetFormatPr defaultColWidth="8.73046875" defaultRowHeight="12" zeroHeight="false" outlineLevelRow="0" outlineLevelCol="0"/>
  <cols>
    <col collapsed="false" customWidth="true" hidden="false" outlineLevel="0" max="1" min="1" style="5" width="25.18"/>
    <col collapsed="false" customWidth="true" hidden="false" outlineLevel="0" max="4" min="2" style="5" width="16.45"/>
    <col collapsed="false" customWidth="true" hidden="false" outlineLevel="0" max="5" min="5" style="5" width="4.54"/>
    <col collapsed="false" customWidth="true" hidden="false" outlineLevel="0" max="6" min="6" style="5" width="26.27"/>
    <col collapsed="false" customWidth="true" hidden="false" outlineLevel="0" max="7" min="7" style="5" width="19.45"/>
    <col collapsed="false" customWidth="true" hidden="false" outlineLevel="0" max="8" min="8" style="5" width="15.54"/>
    <col collapsed="false" customWidth="false" hidden="false" outlineLevel="0" max="16384" min="9" style="5" width="8.73"/>
  </cols>
  <sheetData>
    <row r="1" customFormat="false" ht="12" hidden="false" customHeight="false" outlineLevel="0" collapsed="false">
      <c r="A1" s="5" t="s">
        <v>113</v>
      </c>
      <c r="F1" s="5" t="s">
        <v>114</v>
      </c>
    </row>
    <row r="2" customFormat="false" ht="12.75" hidden="false" customHeight="false" outlineLevel="0" collapsed="false">
      <c r="A2" s="118"/>
      <c r="B2" s="119" t="s">
        <v>40</v>
      </c>
      <c r="C2" s="119" t="s">
        <v>41</v>
      </c>
      <c r="D2" s="119" t="s">
        <v>42</v>
      </c>
      <c r="E2" s="120"/>
      <c r="F2" s="120"/>
    </row>
    <row r="3" customFormat="false" ht="12.75" hidden="false" customHeight="false" outlineLevel="0" collapsed="false">
      <c r="A3" s="121" t="s">
        <v>43</v>
      </c>
      <c r="B3" s="122" t="n">
        <v>49.6</v>
      </c>
      <c r="C3" s="122" t="n">
        <v>54.5</v>
      </c>
      <c r="D3" s="122" t="n">
        <v>60</v>
      </c>
      <c r="E3" s="123"/>
      <c r="F3" s="123"/>
    </row>
    <row r="4" customFormat="false" ht="12.75" hidden="false" customHeight="false" outlineLevel="0" collapsed="false">
      <c r="A4" s="121" t="s">
        <v>44</v>
      </c>
      <c r="B4" s="122" t="n">
        <v>12.2</v>
      </c>
      <c r="C4" s="122" t="n">
        <v>13.4</v>
      </c>
      <c r="D4" s="122" t="n">
        <v>14.8</v>
      </c>
      <c r="E4" s="123"/>
      <c r="F4" s="123"/>
    </row>
    <row r="5" customFormat="false" ht="12.75" hidden="false" customHeight="false" outlineLevel="0" collapsed="false">
      <c r="A5" s="121" t="s">
        <v>45</v>
      </c>
      <c r="B5" s="122" t="n">
        <v>4.5</v>
      </c>
      <c r="C5" s="122" t="n">
        <v>5</v>
      </c>
      <c r="D5" s="122" t="n">
        <v>5.5</v>
      </c>
      <c r="E5" s="123"/>
      <c r="F5" s="123"/>
    </row>
    <row r="6" customFormat="false" ht="12.75" hidden="false" customHeight="false" outlineLevel="0" collapsed="false">
      <c r="A6" s="121" t="s">
        <v>46</v>
      </c>
      <c r="B6" s="122" t="n">
        <v>2</v>
      </c>
      <c r="C6" s="122" t="n">
        <v>2.2</v>
      </c>
      <c r="D6" s="122" t="n">
        <v>2.4</v>
      </c>
      <c r="E6" s="123"/>
      <c r="F6" s="123"/>
    </row>
    <row r="7" customFormat="false" ht="12" hidden="false" customHeight="false" outlineLevel="0" collapsed="false">
      <c r="A7" s="5" t="s">
        <v>115</v>
      </c>
    </row>
    <row r="8" customFormat="false" ht="12.75" hidden="false" customHeight="false" outlineLevel="0" collapsed="false">
      <c r="A8" s="118"/>
      <c r="B8" s="119" t="s">
        <v>40</v>
      </c>
      <c r="C8" s="119" t="s">
        <v>41</v>
      </c>
      <c r="D8" s="119" t="s">
        <v>42</v>
      </c>
      <c r="E8" s="120"/>
      <c r="F8" s="120"/>
    </row>
    <row r="9" customFormat="false" ht="12.75" hidden="false" customHeight="false" outlineLevel="0" collapsed="false">
      <c r="A9" s="121" t="s">
        <v>43</v>
      </c>
      <c r="B9" s="122" t="n">
        <f aca="false">'Score Calculator'!B9-'Score Calculator'!B17</f>
        <v>0</v>
      </c>
      <c r="C9" s="122" t="n">
        <f aca="false">'Score Calculator'!C9-'Score Calculator'!C17</f>
        <v>0</v>
      </c>
      <c r="D9" s="122" t="n">
        <f aca="false">'Score Calculator'!D9-'Score Calculator'!D17</f>
        <v>0</v>
      </c>
      <c r="E9" s="123"/>
      <c r="F9" s="123"/>
    </row>
    <row r="10" customFormat="false" ht="12.75" hidden="false" customHeight="false" outlineLevel="0" collapsed="false">
      <c r="A10" s="121" t="s">
        <v>44</v>
      </c>
      <c r="B10" s="122" t="n">
        <f aca="false">'Score Calculator'!B10-'Score Calculator'!B18</f>
        <v>0</v>
      </c>
      <c r="C10" s="122" t="n">
        <f aca="false">'Score Calculator'!C10-'Score Calculator'!C18</f>
        <v>0</v>
      </c>
      <c r="D10" s="122" t="n">
        <f aca="false">'Score Calculator'!D10-'Score Calculator'!D18</f>
        <v>0</v>
      </c>
      <c r="E10" s="123"/>
      <c r="F10" s="123"/>
    </row>
    <row r="11" customFormat="false" ht="12.75" hidden="false" customHeight="false" outlineLevel="0" collapsed="false">
      <c r="A11" s="121" t="s">
        <v>45</v>
      </c>
      <c r="B11" s="122" t="n">
        <f aca="false">'Score Calculator'!B11-'Score Calculator'!B19</f>
        <v>0</v>
      </c>
      <c r="C11" s="122" t="n">
        <f aca="false">'Score Calculator'!C11-'Score Calculator'!C19</f>
        <v>0</v>
      </c>
      <c r="D11" s="122" t="n">
        <f aca="false">'Score Calculator'!D11-'Score Calculator'!D19</f>
        <v>0</v>
      </c>
      <c r="E11" s="123"/>
      <c r="F11" s="123"/>
    </row>
    <row r="12" customFormat="false" ht="12.75" hidden="false" customHeight="false" outlineLevel="0" collapsed="false">
      <c r="A12" s="121" t="s">
        <v>46</v>
      </c>
      <c r="B12" s="122" t="n">
        <f aca="false">'Score Calculator'!B12-'Score Calculator'!B20</f>
        <v>0</v>
      </c>
      <c r="C12" s="122" t="n">
        <f aca="false">'Score Calculator'!C12-'Score Calculator'!C20</f>
        <v>0</v>
      </c>
      <c r="D12" s="122" t="n">
        <f aca="false">'Score Calculator'!D12-'Score Calculator'!D20</f>
        <v>0</v>
      </c>
      <c r="E12" s="123"/>
      <c r="F12" s="123"/>
    </row>
    <row r="13" customFormat="false" ht="12" hidden="false" customHeight="false" outlineLevel="0" collapsed="false">
      <c r="A13" s="5" t="s">
        <v>116</v>
      </c>
    </row>
    <row r="14" customFormat="false" ht="12.75" hidden="false" customHeight="false" outlineLevel="0" collapsed="false">
      <c r="A14" s="118"/>
      <c r="B14" s="119" t="s">
        <v>40</v>
      </c>
      <c r="C14" s="119" t="s">
        <v>41</v>
      </c>
      <c r="D14" s="119" t="s">
        <v>42</v>
      </c>
      <c r="E14" s="120"/>
      <c r="F14" s="120"/>
    </row>
    <row r="15" customFormat="false" ht="12.75" hidden="false" customHeight="false" outlineLevel="0" collapsed="false">
      <c r="A15" s="121" t="s">
        <v>43</v>
      </c>
      <c r="B15" s="122" t="n">
        <f aca="false">B3*B9</f>
        <v>0</v>
      </c>
      <c r="C15" s="122" t="n">
        <f aca="false">C3*C9</f>
        <v>0</v>
      </c>
      <c r="D15" s="122" t="n">
        <f aca="false">D3*D9</f>
        <v>0</v>
      </c>
      <c r="E15" s="123"/>
      <c r="F15" s="122" t="n">
        <f aca="false">IF('Score Calculator'!B17&gt;'Score Calculator'!B9, 1, 0)</f>
        <v>0</v>
      </c>
      <c r="G15" s="122" t="n">
        <f aca="false">IF('Score Calculator'!C17&gt;'Score Calculator'!C9, 1, 0)</f>
        <v>0</v>
      </c>
      <c r="H15" s="122" t="n">
        <f aca="false">IF('Score Calculator'!D17&gt;'Score Calculator'!D9, 1, 0)</f>
        <v>0</v>
      </c>
    </row>
    <row r="16" customFormat="false" ht="12.75" hidden="false" customHeight="false" outlineLevel="0" collapsed="false">
      <c r="A16" s="121" t="s">
        <v>44</v>
      </c>
      <c r="B16" s="122" t="n">
        <f aca="false">B4*B10</f>
        <v>0</v>
      </c>
      <c r="C16" s="122" t="n">
        <f aca="false">C4*C10</f>
        <v>0</v>
      </c>
      <c r="D16" s="122" t="n">
        <f aca="false">D4*D10</f>
        <v>0</v>
      </c>
      <c r="E16" s="123"/>
      <c r="F16" s="122" t="n">
        <f aca="false">IF('Score Calculator'!B18&gt;'Score Calculator'!B10, 1, 0)</f>
        <v>0</v>
      </c>
      <c r="G16" s="122" t="n">
        <f aca="false">IF('Score Calculator'!C18&gt;'Score Calculator'!C10, 1, 0)</f>
        <v>0</v>
      </c>
      <c r="H16" s="122" t="n">
        <f aca="false">IF('Score Calculator'!D18&gt;'Score Calculator'!D10, 1, 0)</f>
        <v>0</v>
      </c>
    </row>
    <row r="17" customFormat="false" ht="12.75" hidden="false" customHeight="false" outlineLevel="0" collapsed="false">
      <c r="A17" s="121" t="s">
        <v>45</v>
      </c>
      <c r="B17" s="122" t="n">
        <f aca="false">B5*B11</f>
        <v>0</v>
      </c>
      <c r="C17" s="122" t="n">
        <f aca="false">C5*C11</f>
        <v>0</v>
      </c>
      <c r="D17" s="122" t="n">
        <f aca="false">D5*D11</f>
        <v>0</v>
      </c>
      <c r="E17" s="123"/>
      <c r="F17" s="122" t="n">
        <f aca="false">IF('Score Calculator'!B19&gt;'Score Calculator'!B11, 1, 0)</f>
        <v>0</v>
      </c>
      <c r="G17" s="122" t="n">
        <f aca="false">IF('Score Calculator'!C19&gt;'Score Calculator'!C11, 1, 0)</f>
        <v>0</v>
      </c>
      <c r="H17" s="122" t="n">
        <f aca="false">IF('Score Calculator'!D19&gt;'Score Calculator'!D11, 1, 0)</f>
        <v>0</v>
      </c>
    </row>
    <row r="18" customFormat="false" ht="12.75" hidden="false" customHeight="false" outlineLevel="0" collapsed="false">
      <c r="A18" s="121" t="s">
        <v>46</v>
      </c>
      <c r="B18" s="122" t="n">
        <f aca="false">B6*B12</f>
        <v>0</v>
      </c>
      <c r="C18" s="122" t="n">
        <f aca="false">C6*C12</f>
        <v>0</v>
      </c>
      <c r="D18" s="122" t="n">
        <f aca="false">D6*D12</f>
        <v>0</v>
      </c>
      <c r="E18" s="123"/>
      <c r="F18" s="122" t="n">
        <f aca="false">IF('Score Calculator'!B20&gt;'Score Calculator'!B12, 1, 0)</f>
        <v>0</v>
      </c>
      <c r="G18" s="122" t="n">
        <f aca="false">IF('Score Calculator'!C20&gt;'Score Calculator'!C12, 1, 0)</f>
        <v>0</v>
      </c>
      <c r="H18" s="122" t="n">
        <f aca="false">IF('Score Calculator'!D20&gt;'Score Calculator'!D12, 1, 0)</f>
        <v>0</v>
      </c>
    </row>
    <row r="19" customFormat="false" ht="12" hidden="false" customHeight="false" outlineLevel="0" collapsed="false">
      <c r="A19" s="5" t="s">
        <v>117</v>
      </c>
    </row>
    <row r="20" customFormat="false" ht="12.75" hidden="false" customHeight="false" outlineLevel="0" collapsed="false">
      <c r="A20" s="124" t="s">
        <v>118</v>
      </c>
      <c r="B20" s="124" t="s">
        <v>119</v>
      </c>
      <c r="C20" s="124" t="s">
        <v>120</v>
      </c>
    </row>
    <row r="21" customFormat="false" ht="12.75" hidden="false" customHeight="false" outlineLevel="0" collapsed="false">
      <c r="A21" s="125" t="s">
        <v>121</v>
      </c>
      <c r="B21" s="126" t="s">
        <v>122</v>
      </c>
      <c r="C21" s="122" t="n">
        <f aca="false">IF(SUM(B15:D18)&lt;0, 0, SUM(B15:D18))</f>
        <v>0</v>
      </c>
    </row>
    <row r="22" customFormat="false" ht="12.75" hidden="false" customHeight="false" outlineLevel="0" collapsed="false">
      <c r="A22" s="125" t="s">
        <v>123</v>
      </c>
      <c r="B22" s="126" t="s">
        <v>124</v>
      </c>
      <c r="C22" s="122" t="n">
        <f aca="false">'Score Calculator'!$B$23</f>
        <v>35</v>
      </c>
    </row>
    <row r="23" customFormat="false" ht="12.75" hidden="false" customHeight="false" outlineLevel="0" collapsed="false">
      <c r="A23" s="125" t="s">
        <v>125</v>
      </c>
      <c r="B23" s="126" t="s">
        <v>126</v>
      </c>
      <c r="C23" s="127" t="n">
        <f aca="false">C21/C22</f>
        <v>0</v>
      </c>
    </row>
    <row r="24" customFormat="false" ht="12.75" hidden="false" customHeight="false" outlineLevel="0" collapsed="false">
      <c r="A24" s="125" t="s">
        <v>127</v>
      </c>
      <c r="B24" s="126" t="s">
        <v>128</v>
      </c>
      <c r="C24" s="128" t="n">
        <f aca="false">ROUND(100-C23, 0)</f>
        <v>100</v>
      </c>
    </row>
    <row r="25" customFormat="false" ht="12" hidden="false" customHeight="false" outlineLevel="0" collapsed="false">
      <c r="A25" s="5" t="s">
        <v>129</v>
      </c>
    </row>
    <row r="26" customFormat="false" ht="12.75" hidden="false" customHeight="false" outlineLevel="0" collapsed="false">
      <c r="A26" s="124" t="s">
        <v>118</v>
      </c>
      <c r="B26" s="124" t="s">
        <v>119</v>
      </c>
      <c r="C26" s="124" t="s">
        <v>120</v>
      </c>
    </row>
    <row r="27" customFormat="false" ht="12.75" hidden="false" customHeight="false" outlineLevel="0" collapsed="false">
      <c r="A27" s="125" t="s">
        <v>130</v>
      </c>
      <c r="B27" s="126" t="s">
        <v>131</v>
      </c>
      <c r="C27" s="122" t="n">
        <f aca="false">SUM(D15:D18)</f>
        <v>0</v>
      </c>
    </row>
    <row r="28" customFormat="false" ht="12.75" hidden="false" customHeight="false" outlineLevel="0" collapsed="false">
      <c r="A28" s="125" t="s">
        <v>130</v>
      </c>
      <c r="B28" s="126" t="s">
        <v>124</v>
      </c>
      <c r="C28" s="122" t="n">
        <f aca="false">'Score Calculator'!$B$23</f>
        <v>35</v>
      </c>
    </row>
    <row r="29" customFormat="false" ht="12.75" hidden="false" customHeight="false" outlineLevel="0" collapsed="false">
      <c r="A29" s="125" t="s">
        <v>132</v>
      </c>
      <c r="B29" s="126" t="s">
        <v>133</v>
      </c>
      <c r="C29" s="129" t="n">
        <f aca="false">C27/C28</f>
        <v>0</v>
      </c>
    </row>
    <row r="30" customFormat="false" ht="12.75" hidden="false" customHeight="false" outlineLevel="0" collapsed="false">
      <c r="A30" s="5" t="s">
        <v>134</v>
      </c>
      <c r="C30" s="130" t="s">
        <v>135</v>
      </c>
      <c r="D30" s="130" t="s">
        <v>136</v>
      </c>
    </row>
    <row r="31" customFormat="false" ht="25.5" hidden="false" customHeight="false" outlineLevel="0" collapsed="false">
      <c r="A31" s="131" t="s">
        <v>51</v>
      </c>
      <c r="B31" s="132"/>
      <c r="C31" s="133" t="n">
        <f aca="false">C29</f>
        <v>0</v>
      </c>
      <c r="D31" s="132" t="n">
        <f aca="false">IF(OR($G$35=1, $G$35=2), "Error", C31)</f>
        <v>0</v>
      </c>
      <c r="F31" s="119"/>
      <c r="G31" s="119" t="s">
        <v>137</v>
      </c>
      <c r="H31" s="119" t="s">
        <v>138</v>
      </c>
    </row>
    <row r="32" customFormat="false" ht="12.75" hidden="false" customHeight="false" outlineLevel="0" collapsed="false">
      <c r="A32" s="131" t="s">
        <v>110</v>
      </c>
      <c r="B32" s="134"/>
      <c r="C32" s="134" t="n">
        <f aca="false">ROUND(IF(AND(C24&gt;=60,C29&gt;=30),59,(IF(C24&lt;0,0,C24))), 0)</f>
        <v>100</v>
      </c>
      <c r="D32" s="132" t="n">
        <f aca="false">IF(OR($G$35=1, $G$35=2), "Error", C32)</f>
        <v>100</v>
      </c>
      <c r="F32" s="132" t="s">
        <v>139</v>
      </c>
      <c r="G32" s="122" t="n">
        <f aca="false">IF(SUM($F$15:$H$18) &gt;0, 1, 0)</f>
        <v>0</v>
      </c>
      <c r="H32" s="132" t="s">
        <v>140</v>
      </c>
    </row>
    <row r="33" customFormat="false" ht="12.75" hidden="false" customHeight="false" outlineLevel="0" collapsed="false">
      <c r="A33" s="131" t="s">
        <v>111</v>
      </c>
      <c r="B33" s="134"/>
      <c r="C33" s="134" t="str">
        <f aca="false">IF(AND(C32&gt;=60, C32&lt;=100), "Pass", "Fail")</f>
        <v>Pass</v>
      </c>
      <c r="D33" s="132" t="str">
        <f aca="false">IF(OR($G$35=1, $G$35=2), "Error", C33)</f>
        <v>Pass</v>
      </c>
      <c r="F33" s="132" t="s">
        <v>141</v>
      </c>
      <c r="G33" s="132" t="n">
        <f aca="false">IF($C$28=0, 2, 0)</f>
        <v>0</v>
      </c>
      <c r="H33" s="132" t="s">
        <v>142</v>
      </c>
    </row>
    <row r="34" customFormat="false" ht="12.75" hidden="false" customHeight="false" outlineLevel="0" collapsed="false">
      <c r="A34" s="135"/>
      <c r="B34" s="1"/>
      <c r="C34" s="1"/>
      <c r="F34" s="132" t="s">
        <v>143</v>
      </c>
      <c r="G34" s="132" t="n">
        <f aca="false">IF($C$28&gt;32, 3, 0)</f>
        <v>3</v>
      </c>
      <c r="H34" s="132" t="s">
        <v>144</v>
      </c>
    </row>
    <row r="35" customFormat="false" ht="12" hidden="false" customHeight="false" outlineLevel="0" collapsed="false">
      <c r="F35" s="132" t="s">
        <v>145</v>
      </c>
      <c r="G35" s="132" t="n">
        <f aca="false">SUM(G32:G34)</f>
        <v>3</v>
      </c>
      <c r="H35" s="132" t="s">
        <v>146</v>
      </c>
    </row>
    <row r="36" customFormat="false" ht="12" hidden="false" customHeight="false" outlineLevel="0" collapsed="false">
      <c r="F36" s="132" t="s">
        <v>147</v>
      </c>
      <c r="G36" s="132" t="str">
        <f aca="false" t="array" ref="G36:G36">_xlfn.IFS(G35=0, "", G35=1, H32, G35=2, H33, G35=3, H34, G35=4, H35)</f>
        <v>Warning: Under NSPIRE, no more than 32 units will be included in the inspection sample</v>
      </c>
      <c r="H36" s="13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058AE89F3C0D42AC397AD6752FBF1F" ma:contentTypeVersion="20" ma:contentTypeDescription="Create a new document." ma:contentTypeScope="" ma:versionID="22df1699451dcc721eb4ac925346351b">
  <xsd:schema xmlns:xsd="http://www.w3.org/2001/XMLSchema" xmlns:xs="http://www.w3.org/2001/XMLSchema" xmlns:p="http://schemas.microsoft.com/office/2006/metadata/properties" xmlns:ns2="f2242b8f-c0fc-4ded-ad34-2b4801442ff1" xmlns:ns3="74e72d44-7659-4a17-bdcd-c812f04d92e5" targetNamespace="http://schemas.microsoft.com/office/2006/metadata/properties" ma:root="true" ma:fieldsID="c60e430dd60f740573fda4d6f611ac6e" ns2:_="" ns3:_="">
    <xsd:import namespace="f2242b8f-c0fc-4ded-ad34-2b4801442ff1"/>
    <xsd:import namespace="74e72d44-7659-4a17-bdcd-c812f04d92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DocumentType" minOccurs="0"/>
                <xsd:element ref="ns2:Description" minOccurs="0"/>
                <xsd:element ref="ns2:TopicAre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No_x0020_Deficiency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242b8f-c0fc-4ded-ad34-2b4801442f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Type" ma:index="12" nillable="true" ma:displayName="Document Type" ma:format="Dropdown" ma:internalName="DocumentTyp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riefing"/>
                        <xsd:enumeration value="Code"/>
                        <xsd:enumeration value="Contract"/>
                        <xsd:enumeration value="E-Mail"/>
                        <xsd:enumeration value="Guidance"/>
                        <xsd:enumeration value="Guide"/>
                        <xsd:enumeration value="Historical Reference"/>
                        <xsd:enumeration value="Plan"/>
                        <xsd:enumeration value="Policy"/>
                        <xsd:enumeration value="Presentation"/>
                        <xsd:enumeration value="Press Release"/>
                        <xsd:enumeration value="Proposed Rule"/>
                        <xsd:enumeration value="Reference"/>
                        <xsd:enumeration value="Regulation"/>
                        <xsd:enumeration value="Report"/>
                        <xsd:enumeration value="Response"/>
                        <xsd:enumeration value="SOP"/>
                        <xsd:enumeration value="Standards"/>
                        <xsd:enumeration value="Statute or EO"/>
                        <xsd:enumeration value="Story"/>
                        <xsd:enumeration value="Talking Point"/>
                        <xsd:enumeration value="Testimony"/>
                        <xsd:enumeration value="White Paper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Description" ma:index="13" nillable="true" ma:displayName="Description" ma:format="Dropdown" ma:internalName="Description">
      <xsd:simpleType>
        <xsd:restriction base="dms:Choice">
          <xsd:enumeration value="Analysis"/>
          <xsd:enumeration value="Comments"/>
          <xsd:enumeration value="Congress"/>
          <xsd:enumeration value="External"/>
          <xsd:enumeration value="Health and Safety"/>
          <xsd:enumeration value="Historical"/>
          <xsd:enumeration value="Inspection"/>
          <xsd:enumeration value="Internal"/>
          <xsd:enumeration value="Lessons Learned"/>
          <xsd:enumeration value="Procedural"/>
          <xsd:enumeration value="Public COmment"/>
          <xsd:enumeration value="Reference"/>
          <xsd:enumeration value="Requirements"/>
          <xsd:enumeration value="Research Paper"/>
          <xsd:enumeration value="Rules"/>
          <xsd:enumeration value="SOP"/>
          <xsd:enumeration value="Standards"/>
          <xsd:enumeration value="Talking Point"/>
          <xsd:enumeration value="Test and Evaluation"/>
          <xsd:enumeration value="User Story"/>
        </xsd:restriction>
      </xsd:simpleType>
    </xsd:element>
    <xsd:element name="TopicArea" ma:index="14" nillable="true" ma:displayName="Topic Area" ma:format="Dropdown" ma:internalName="TopicArea">
      <xsd:simpleType>
        <xsd:restriction base="dms:Choice">
          <xsd:enumeration value="APEX"/>
          <xsd:enumeration value="CTQ"/>
          <xsd:enumeration value="Demonstration"/>
          <xsd:enumeration value="Federal Register"/>
          <xsd:enumeration value="GAO"/>
          <xsd:enumeration value="Inquiry"/>
          <xsd:enumeration value="Inspection"/>
          <xsd:enumeration value="NSPIRE"/>
          <xsd:enumeration value="OIG"/>
          <xsd:enumeration value="OMB"/>
          <xsd:enumeration value="OPM"/>
          <xsd:enumeration value="PASS"/>
          <xsd:enumeration value="PHA POA"/>
          <xsd:enumeration value="PIH"/>
          <xsd:enumeration value="Pre-NSPIRE Design"/>
          <xsd:enumeration value="REAC"/>
          <xsd:enumeration value="Scoring"/>
          <xsd:enumeration value="Stakeholder"/>
          <xsd:enumeration value="Standards"/>
          <xsd:enumeration value="Testing"/>
          <xsd:enumeration value="UPCS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_x0020_Deficiency" ma:index="22" nillable="true" ma:displayName="No Deficiency?  " ma:default="0" ma:description="No Deficiency" ma:format="Dropdown" ma:internalName="No_x0020_Deficiency">
      <xsd:simpleType>
        <xsd:restriction base="dms:Boolean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28ad26c7-5542-4eee-b3ec-aeac87adbb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72d44-7659-4a17-bdcd-c812f04d92e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937fabd-ecd7-4799-85e8-70d2145b952f}" ma:internalName="TaxCatchAll" ma:showField="CatchAllData" ma:web="74e72d44-7659-4a17-bdcd-c812f04d92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Area xmlns="f2242b8f-c0fc-4ded-ad34-2b4801442ff1" xsi:nil="true"/>
    <No_x0020_Deficiency xmlns="f2242b8f-c0fc-4ded-ad34-2b4801442ff1">false</No_x0020_Deficiency>
    <TaxCatchAll xmlns="74e72d44-7659-4a17-bdcd-c812f04d92e5" xsi:nil="true"/>
    <lcf76f155ced4ddcb4097134ff3c332f xmlns="f2242b8f-c0fc-4ded-ad34-2b4801442ff1">
      <Terms xmlns="http://schemas.microsoft.com/office/infopath/2007/PartnerControls"/>
    </lcf76f155ced4ddcb4097134ff3c332f>
    <Description xmlns="f2242b8f-c0fc-4ded-ad34-2b4801442ff1" xsi:nil="true"/>
    <DocumentType xmlns="f2242b8f-c0fc-4ded-ad34-2b4801442ff1" xsi:nil="true"/>
  </documentManagement>
</p:properties>
</file>

<file path=customXml/itemProps1.xml><?xml version="1.0" encoding="utf-8"?>
<ds:datastoreItem xmlns:ds="http://schemas.openxmlformats.org/officeDocument/2006/customXml" ds:itemID="{A4A4BDB0-86FB-4816-9C87-94799A3DFF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242b8f-c0fc-4ded-ad34-2b4801442ff1"/>
    <ds:schemaRef ds:uri="74e72d44-7659-4a17-bdcd-c812f04d92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3BECD3-3045-4D7A-87CB-EB91B450A0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34AF63-F3B7-405D-9D25-0AC68A880B9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74e72d44-7659-4a17-bdcd-c812f04d92e5"/>
    <ds:schemaRef ds:uri="f2242b8f-c0fc-4ded-ad34-2b4801442ff1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LibreOffice/7.4.6.2$Windows_x86 LibreOffice_project/5b1f5509c2decdade7fda905e3e1429a67acd63d</Application>
  <AppVersion>15.0000</AppVersion>
  <Company>KPMG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2023-03-27T13:35:06Z</dcterms:created>
  <dc:creator>Foster, Jordan</dc:creator>
  <dc:description/>
  <dc:language>en-US</dc:language>
  <cp:lastModifiedBy>Juaniza, Marta B</cp:lastModifiedBy>
  <dcterms:modified xsi:type="dcterms:W3CDTF">2023-08-23T22:59:17Z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0x0101002C058AE89F3C0D42AC397AD6752FBF1F</vt:lpwstr>
  </property>
  <property fmtid="{D5CDD505-2E9C-101B-9397-08002B2CF9AE}" pid="3" name="MediaServiceImageTags">
    <vt:lpwstr/>
  </property>
</Properties>
</file>